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0"/>
  </bookViews>
  <sheets>
    <sheet name=" Groupes" sheetId="1" r:id="rId1"/>
    <sheet name=" Groupe III " sheetId="2" state="hidden" r:id="rId2"/>
    <sheet name=" Groupe  V " sheetId="3" state="hidden" r:id="rId3"/>
    <sheet name="point par manche" sheetId="4" r:id="rId4"/>
    <sheet name="Feuille3" sheetId="5" r:id="rId5"/>
  </sheets>
  <definedNames>
    <definedName name="_xlnm.Print_Area" localSheetId="2">' Groupe  V '!$A$1:$Q$33</definedName>
    <definedName name="_xlnm.Print_Area" localSheetId="1">' Groupe III '!$A$1:$S$33</definedName>
    <definedName name="_xlnm.Print_Area" localSheetId="0">' Groupes'!$B$1:$J$71</definedName>
    <definedName name="Excel_BuiltIn_Print_Area_1_1">' Groupes'!$B$3:$J$58</definedName>
    <definedName name="Excel_BuiltIn_Print_Area_1_1_1">' Groupes'!$B$3:$K$36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<sst xmlns="http://schemas.openxmlformats.org/spreadsheetml/2006/main" count="215" uniqueCount="100">
  <si>
    <t>Club Nautique Loubésien</t>
  </si>
  <si>
    <t>Coupe dordogne 2013</t>
  </si>
  <si>
    <t xml:space="preserve">            Classement général sur 3 journées</t>
  </si>
  <si>
    <t>Groupe I</t>
  </si>
  <si>
    <t>maj au : 23/10/2013</t>
  </si>
  <si>
    <t>Courses        ==&gt;</t>
  </si>
  <si>
    <t>Course 1</t>
  </si>
  <si>
    <t>Course 2</t>
  </si>
  <si>
    <t>Course 3</t>
  </si>
  <si>
    <t xml:space="preserve">      Clt GENERAL</t>
  </si>
  <si>
    <t>Place</t>
  </si>
  <si>
    <t>Points</t>
  </si>
  <si>
    <t>Nbre de bateaux</t>
  </si>
  <si>
    <t>formule à recopier sur lignes</t>
  </si>
  <si>
    <t>slooohiiip</t>
  </si>
  <si>
    <t>Piece de huit</t>
  </si>
  <si>
    <t>Fleur bleue</t>
  </si>
  <si>
    <t>Banania</t>
  </si>
  <si>
    <t>Loujeva</t>
  </si>
  <si>
    <t>Gali una</t>
  </si>
  <si>
    <t>Phébus</t>
  </si>
  <si>
    <t>Agur</t>
  </si>
  <si>
    <t>Encre bleue</t>
  </si>
  <si>
    <t>Matahina</t>
  </si>
  <si>
    <t>Chipie</t>
  </si>
  <si>
    <t>Balbuzard</t>
  </si>
  <si>
    <t>Total points par manche</t>
  </si>
  <si>
    <t>Groupe IV</t>
  </si>
  <si>
    <t>Banzaï</t>
  </si>
  <si>
    <t>Rangui</t>
  </si>
  <si>
    <t>CNB III</t>
  </si>
  <si>
    <t>Castor</t>
  </si>
  <si>
    <t>Port de Cavernes</t>
  </si>
  <si>
    <t>Yamé</t>
  </si>
  <si>
    <t>Groupe III</t>
  </si>
  <si>
    <t>formule</t>
  </si>
  <si>
    <t>Réplic</t>
  </si>
  <si>
    <t>Toccata</t>
  </si>
  <si>
    <t>Madeinus</t>
  </si>
  <si>
    <t>Sandy</t>
  </si>
  <si>
    <t>Alkinoos</t>
  </si>
  <si>
    <t>Loam</t>
  </si>
  <si>
    <t>Ker steph</t>
  </si>
  <si>
    <t>Steph X</t>
  </si>
  <si>
    <t>Téquila</t>
  </si>
  <si>
    <t>Siloe</t>
  </si>
  <si>
    <t>Faustana</t>
  </si>
  <si>
    <t>Nanuk</t>
  </si>
  <si>
    <t>Ithaque</t>
  </si>
  <si>
    <t>Espéranza</t>
  </si>
  <si>
    <t>1 bis</t>
  </si>
  <si>
    <t>Groupe V</t>
  </si>
  <si>
    <t>Lebibou</t>
  </si>
  <si>
    <t>Garfield</t>
  </si>
  <si>
    <t>Soleil rapide</t>
  </si>
  <si>
    <t>Seasun</t>
  </si>
  <si>
    <t>Troll</t>
  </si>
  <si>
    <t>Titou bollo II</t>
  </si>
  <si>
    <t>nombre de bateaux</t>
  </si>
  <si>
    <t xml:space="preserve">              Championnat de l'Estuaire de la Gironde  2011</t>
  </si>
  <si>
    <t>maj :</t>
  </si>
  <si>
    <t xml:space="preserve">                     Classement général par bateau (clt sur 5 courses) </t>
  </si>
  <si>
    <t>Blayaise</t>
  </si>
  <si>
    <t>Cavernière</t>
  </si>
  <si>
    <t>Port Médoc</t>
  </si>
  <si>
    <t>Cote de beauté</t>
  </si>
  <si>
    <t xml:space="preserve">   Botalo</t>
  </si>
  <si>
    <t>Prince noir</t>
  </si>
  <si>
    <t>Pauillac</t>
  </si>
  <si>
    <t>Cacao-Flip</t>
  </si>
  <si>
    <t>Steph IX</t>
  </si>
  <si>
    <t>Cap à l'ouest</t>
  </si>
  <si>
    <t>Baradal</t>
  </si>
  <si>
    <t>Hai Tsyang</t>
  </si>
  <si>
    <t>Loremi</t>
  </si>
  <si>
    <t>Père Peinard</t>
  </si>
  <si>
    <t>Lola</t>
  </si>
  <si>
    <t>Serratia</t>
  </si>
  <si>
    <t>xxx (first 35S5)</t>
  </si>
  <si>
    <t>Aquatinte</t>
  </si>
  <si>
    <t>Bonito</t>
  </si>
  <si>
    <t>Siloe v</t>
  </si>
  <si>
    <t>Narcisse</t>
  </si>
  <si>
    <t>Wallaby</t>
  </si>
  <si>
    <t>Formule à recopier vers bas</t>
  </si>
  <si>
    <t>Badboat</t>
  </si>
  <si>
    <t>Bacchus IV</t>
  </si>
  <si>
    <t>Team de Choc</t>
  </si>
  <si>
    <t>Oniris</t>
  </si>
  <si>
    <t>Cap Juby</t>
  </si>
  <si>
    <t>Locura</t>
  </si>
  <si>
    <t>Erem II</t>
  </si>
  <si>
    <t>Aigle IV</t>
  </si>
  <si>
    <t>Controles</t>
  </si>
  <si>
    <t>Places</t>
  </si>
  <si>
    <t>Pts/Places</t>
  </si>
  <si>
    <t>nombre de partants</t>
  </si>
  <si>
    <t>ce tableau contrôle le nombre de points attribués dans la colonne de la régate (ex : si 10 bateaux, la formule donne 550 points)</t>
  </si>
  <si>
    <t>CCCCCCCCCCCCCCCCCCCCCCCCCC</t>
  </si>
  <si>
    <t>WWWWWWWWWWWWWWWW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</si>
</sst>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12">
    <font>
      <sz val="10"/>
      <name val="Arial"/>
      <family val="2"/>
    </font>
    <font>
      <b/>
      <sz val="12"/>
      <color indexed="12"/>
      <name val="Arial"/>
      <family val="2"/>
    </font>
    <font>
      <b/>
      <sz val="2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5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2" borderId="6" xfId="0" applyNumberFormat="1" applyFill="1" applyBorder="1" applyAlignment="1">
      <alignment/>
    </xf>
    <xf numFmtId="164" fontId="6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4" xfId="0" applyNumberFormat="1" applyBorder="1" applyAlignment="1">
      <alignment/>
    </xf>
    <xf numFmtId="164" fontId="6" fillId="0" borderId="8" xfId="0" applyFont="1" applyBorder="1" applyAlignment="1">
      <alignment/>
    </xf>
    <xf numFmtId="166" fontId="6" fillId="0" borderId="4" xfId="0" applyNumberFormat="1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12" xfId="0" applyFont="1" applyBorder="1" applyAlignment="1">
      <alignment horizontal="left"/>
    </xf>
    <xf numFmtId="164" fontId="6" fillId="0" borderId="12" xfId="0" applyFont="1" applyBorder="1" applyAlignment="1">
      <alignment horizontal="left"/>
    </xf>
    <xf numFmtId="164" fontId="6" fillId="0" borderId="13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8" fillId="0" borderId="0" xfId="0" applyFont="1" applyAlignment="1">
      <alignment/>
    </xf>
    <xf numFmtId="164" fontId="8" fillId="0" borderId="16" xfId="0" applyFont="1" applyBorder="1" applyAlignment="1">
      <alignment/>
    </xf>
    <xf numFmtId="164" fontId="9" fillId="0" borderId="16" xfId="0" applyFont="1" applyBorder="1" applyAlignment="1">
      <alignment/>
    </xf>
    <xf numFmtId="164" fontId="8" fillId="0" borderId="16" xfId="0" applyFont="1" applyBorder="1" applyAlignment="1">
      <alignment horizontal="center"/>
    </xf>
    <xf numFmtId="166" fontId="0" fillId="0" borderId="0" xfId="0" applyNumberFormat="1" applyAlignment="1">
      <alignment/>
    </xf>
    <xf numFmtId="164" fontId="6" fillId="0" borderId="0" xfId="0" applyFont="1" applyBorder="1" applyAlignment="1">
      <alignment/>
    </xf>
    <xf numFmtId="164" fontId="0" fillId="0" borderId="6" xfId="0" applyBorder="1" applyAlignment="1">
      <alignment horizontal="right"/>
    </xf>
    <xf numFmtId="164" fontId="0" fillId="0" borderId="8" xfId="0" applyBorder="1" applyAlignment="1">
      <alignment/>
    </xf>
    <xf numFmtId="164" fontId="0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8" fillId="0" borderId="9" xfId="0" applyFont="1" applyBorder="1" applyAlignment="1">
      <alignment horizontal="left"/>
    </xf>
    <xf numFmtId="166" fontId="8" fillId="0" borderId="16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6" fontId="0" fillId="0" borderId="16" xfId="0" applyNumberFormat="1" applyBorder="1" applyAlignment="1">
      <alignment/>
    </xf>
    <xf numFmtId="167" fontId="8" fillId="0" borderId="1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/>
    </xf>
    <xf numFmtId="166" fontId="6" fillId="0" borderId="6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2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0" fillId="3" borderId="6" xfId="0" applyNumberFormat="1" applyFill="1" applyBorder="1" applyAlignment="1">
      <alignment/>
    </xf>
    <xf numFmtId="166" fontId="8" fillId="0" borderId="0" xfId="0" applyNumberFormat="1" applyFont="1" applyAlignment="1">
      <alignment/>
    </xf>
    <xf numFmtId="166" fontId="0" fillId="4" borderId="6" xfId="0" applyNumberFormat="1" applyFill="1" applyBorder="1" applyAlignment="1">
      <alignment/>
    </xf>
    <xf numFmtId="166" fontId="11" fillId="3" borderId="6" xfId="0" applyNumberFormat="1" applyFont="1" applyFill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0" borderId="16" xfId="0" applyNumberFormat="1" applyFont="1" applyBorder="1" applyAlignment="1">
      <alignment/>
    </xf>
    <xf numFmtId="164" fontId="8" fillId="0" borderId="16" xfId="0" applyFont="1" applyBorder="1" applyAlignment="1">
      <alignment horizontal="left"/>
    </xf>
    <xf numFmtId="164" fontId="6" fillId="0" borderId="6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16" xfId="0" applyBorder="1" applyAlignment="1">
      <alignment/>
    </xf>
    <xf numFmtId="164" fontId="0" fillId="0" borderId="1" xfId="0" applyBorder="1" applyAlignment="1">
      <alignment/>
    </xf>
    <xf numFmtId="166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73"/>
  <sheetViews>
    <sheetView tabSelected="1" zoomScale="122" zoomScaleNormal="122" workbookViewId="0" topLeftCell="B1">
      <selection activeCell="I5" sqref="I5"/>
    </sheetView>
  </sheetViews>
  <sheetFormatPr defaultColWidth="12.57421875" defaultRowHeight="12.75"/>
  <cols>
    <col min="1" max="1" width="6.28125" style="0" customWidth="1"/>
    <col min="2" max="2" width="20.7109375" style="0" customWidth="1"/>
    <col min="3" max="3" width="7.57421875" style="0" customWidth="1"/>
    <col min="4" max="4" width="8.140625" style="0" customWidth="1"/>
    <col min="5" max="8" width="7.57421875" style="0" customWidth="1"/>
    <col min="9" max="10" width="8.28125" style="0" customWidth="1"/>
    <col min="11" max="11" width="3.140625" style="0" customWidth="1"/>
    <col min="12" max="16384" width="11.57421875" style="0" customWidth="1"/>
  </cols>
  <sheetData>
    <row r="1" spans="2:10" s="1" customFormat="1" ht="15.75" customHeight="1">
      <c r="B1" s="1" t="s">
        <v>0</v>
      </c>
      <c r="C1" s="2"/>
      <c r="D1" s="2"/>
      <c r="I1" s="3"/>
      <c r="J1" s="4"/>
    </row>
    <row r="2" spans="3:10" s="1" customFormat="1" ht="11.25" customHeight="1">
      <c r="C2" s="2"/>
      <c r="D2" s="2"/>
      <c r="I2" s="3"/>
      <c r="J2" s="4"/>
    </row>
    <row r="3" spans="3:10" s="1" customFormat="1" ht="20.25" customHeight="1">
      <c r="C3" s="2" t="s">
        <v>1</v>
      </c>
      <c r="D3" s="2"/>
      <c r="I3" s="3"/>
      <c r="J3" s="4"/>
    </row>
    <row r="4" spans="3:10" s="1" customFormat="1" ht="14.25" customHeight="1">
      <c r="C4" s="5" t="s">
        <v>2</v>
      </c>
      <c r="D4"/>
      <c r="I4" s="3"/>
      <c r="J4" s="4"/>
    </row>
    <row r="5" spans="2:10" s="6" customFormat="1" ht="11.25" customHeight="1">
      <c r="B5" s="6" t="s">
        <v>3</v>
      </c>
      <c r="I5" s="3" t="s">
        <v>4</v>
      </c>
      <c r="J5" s="7"/>
    </row>
    <row r="6" spans="2:10" ht="12.75">
      <c r="B6" s="8" t="s">
        <v>5</v>
      </c>
      <c r="C6" s="9" t="s">
        <v>6</v>
      </c>
      <c r="D6" s="10"/>
      <c r="E6" s="11" t="s">
        <v>7</v>
      </c>
      <c r="F6" s="10"/>
      <c r="G6" s="11" t="s">
        <v>8</v>
      </c>
      <c r="H6" s="10"/>
      <c r="I6" s="12" t="s">
        <v>9</v>
      </c>
      <c r="J6" s="13"/>
    </row>
    <row r="7" spans="2:10" ht="12.75">
      <c r="B7" s="14"/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6" t="s">
        <v>10</v>
      </c>
      <c r="J7" s="16" t="s">
        <v>11</v>
      </c>
    </row>
    <row r="8" spans="2:16" s="17" customFormat="1" ht="12.75">
      <c r="B8" s="18" t="s">
        <v>12</v>
      </c>
      <c r="C8" s="19"/>
      <c r="D8" s="19">
        <v>8</v>
      </c>
      <c r="E8" s="20"/>
      <c r="F8" s="19">
        <v>10</v>
      </c>
      <c r="G8" s="19"/>
      <c r="H8" s="19">
        <v>7</v>
      </c>
      <c r="I8" s="19"/>
      <c r="J8" s="19"/>
      <c r="K8"/>
      <c r="L8"/>
      <c r="M8" s="6"/>
      <c r="N8" s="6"/>
      <c r="O8" s="6"/>
      <c r="P8" s="6"/>
    </row>
    <row r="9" spans="2:22" s="21" customFormat="1" ht="12.75" hidden="1">
      <c r="B9" s="22" t="s">
        <v>13</v>
      </c>
      <c r="C9" s="23">
        <v>1</v>
      </c>
      <c r="D9" s="23">
        <f>100*(($D$8-C9+1)/$D$8)</f>
        <v>100</v>
      </c>
      <c r="E9" s="23">
        <v>1</v>
      </c>
      <c r="F9" s="24">
        <f>100*(($F$8-E9+1)/$F$8)</f>
        <v>100</v>
      </c>
      <c r="G9" s="23">
        <v>1</v>
      </c>
      <c r="H9" s="23">
        <f>100*(($H$8-G9+1)/$H$8)</f>
        <v>100</v>
      </c>
      <c r="I9" s="25"/>
      <c r="J9" s="25"/>
      <c r="K9"/>
      <c r="L9"/>
      <c r="M9" s="6"/>
      <c r="N9"/>
      <c r="O9"/>
      <c r="P9"/>
      <c r="Q9"/>
      <c r="R9"/>
      <c r="S9"/>
      <c r="T9"/>
      <c r="U9"/>
      <c r="V9"/>
    </row>
    <row r="10" spans="2:13" ht="12.75">
      <c r="B10" s="26" t="s">
        <v>14</v>
      </c>
      <c r="C10" s="23">
        <v>3</v>
      </c>
      <c r="D10" s="23">
        <f>100*(($D$8-C10+1)/$D$8)</f>
        <v>75</v>
      </c>
      <c r="E10" s="23">
        <v>2</v>
      </c>
      <c r="F10" s="24">
        <f>100*(($F$8-E10+1)/$F$8)</f>
        <v>90</v>
      </c>
      <c r="G10" s="23">
        <v>1</v>
      </c>
      <c r="H10" s="23">
        <f>100*(($H$8-G10+1)/$H$8)</f>
        <v>100</v>
      </c>
      <c r="I10" s="27">
        <f>I9+1</f>
        <v>1</v>
      </c>
      <c r="J10" s="27">
        <f>H10+F10+D10</f>
        <v>265</v>
      </c>
      <c r="L10" s="6"/>
      <c r="M10" s="6"/>
    </row>
    <row r="11" spans="2:13" ht="12.75">
      <c r="B11" s="26" t="s">
        <v>15</v>
      </c>
      <c r="C11" s="23">
        <v>8</v>
      </c>
      <c r="D11" s="23">
        <f>100*(($D$8-C11+1)/$D$8)</f>
        <v>12.5</v>
      </c>
      <c r="E11" s="23">
        <v>1</v>
      </c>
      <c r="F11" s="24">
        <f>100*(($F$8-E11+1)/$F$8)</f>
        <v>100</v>
      </c>
      <c r="G11" s="23">
        <v>3</v>
      </c>
      <c r="H11" s="23">
        <f>100*(($H$8-G11+1)/$H$8)</f>
        <v>71.42857142857143</v>
      </c>
      <c r="I11" s="27">
        <f>I10+1</f>
        <v>2</v>
      </c>
      <c r="J11" s="27">
        <f>H11+F11+D11</f>
        <v>183.92857142857144</v>
      </c>
      <c r="L11" s="6"/>
      <c r="M11" s="6"/>
    </row>
    <row r="12" spans="2:10" ht="12.75">
      <c r="B12" s="26" t="s">
        <v>16</v>
      </c>
      <c r="C12" s="23">
        <v>2</v>
      </c>
      <c r="D12" s="23">
        <f>100*(($D$8-C12+1)/$D$8)</f>
        <v>87.5</v>
      </c>
      <c r="E12" s="23">
        <v>3</v>
      </c>
      <c r="F12" s="24">
        <f>100*(($F$8-E12+1)/$F$8)</f>
        <v>80</v>
      </c>
      <c r="G12" s="23"/>
      <c r="H12" s="23"/>
      <c r="I12" s="27">
        <f>I11+1</f>
        <v>3</v>
      </c>
      <c r="J12" s="27">
        <f>H12+F12+D12</f>
        <v>167.5</v>
      </c>
    </row>
    <row r="13" spans="2:13" ht="12.75">
      <c r="B13" s="26" t="s">
        <v>17</v>
      </c>
      <c r="C13" s="23">
        <v>1</v>
      </c>
      <c r="D13" s="23">
        <f>100*(($D$8-C13+1)/$D$8)</f>
        <v>100</v>
      </c>
      <c r="E13" s="23">
        <v>5</v>
      </c>
      <c r="F13" s="24">
        <f>100*(($F$8-E13+1)/$F$8)</f>
        <v>60</v>
      </c>
      <c r="G13" s="23"/>
      <c r="H13" s="23"/>
      <c r="I13" s="27">
        <f>I12+1</f>
        <v>4</v>
      </c>
      <c r="J13" s="27">
        <f>H13+F13+D13</f>
        <v>160</v>
      </c>
      <c r="L13" s="6"/>
      <c r="M13" s="6"/>
    </row>
    <row r="14" spans="2:13" ht="12.75">
      <c r="B14" s="26" t="s">
        <v>18</v>
      </c>
      <c r="C14" s="23">
        <v>4</v>
      </c>
      <c r="D14" s="23">
        <f>100*(($D$8-C14+1)/$D$8)</f>
        <v>62.5</v>
      </c>
      <c r="E14" s="23">
        <v>7</v>
      </c>
      <c r="F14" s="24">
        <f>100*(($F$8-E14+1)/$F$8)</f>
        <v>40</v>
      </c>
      <c r="G14" s="23">
        <v>6</v>
      </c>
      <c r="H14" s="23">
        <f>100*(($H$8-G14+1)/$H$8)</f>
        <v>28.57142857142857</v>
      </c>
      <c r="I14" s="27">
        <f>I13+1</f>
        <v>5</v>
      </c>
      <c r="J14" s="27">
        <f>H14+F14+D14</f>
        <v>131.07142857142856</v>
      </c>
      <c r="L14" s="6"/>
      <c r="M14" s="6"/>
    </row>
    <row r="15" spans="2:13" ht="12.75">
      <c r="B15" s="26" t="s">
        <v>19</v>
      </c>
      <c r="C15" s="23">
        <v>6</v>
      </c>
      <c r="D15" s="23">
        <f>100*(($D$8-C15+1)/$D$8)</f>
        <v>37.5</v>
      </c>
      <c r="E15" s="23">
        <v>6</v>
      </c>
      <c r="F15" s="24">
        <f>100*(($F$8-E15+1)/$F$8)</f>
        <v>50</v>
      </c>
      <c r="G15" s="23">
        <v>7</v>
      </c>
      <c r="H15" s="23">
        <f>100*(($H$8-G15+1)/$H$8)</f>
        <v>14.285714285714285</v>
      </c>
      <c r="I15" s="27">
        <f>I14+1</f>
        <v>6</v>
      </c>
      <c r="J15" s="27">
        <f>H15+F15+D15</f>
        <v>101.78571428571428</v>
      </c>
      <c r="L15" s="6"/>
      <c r="M15" s="6"/>
    </row>
    <row r="16" spans="2:13" ht="12.75">
      <c r="B16" s="26" t="s">
        <v>20</v>
      </c>
      <c r="C16" s="23">
        <v>7</v>
      </c>
      <c r="D16" s="23">
        <f>100*(($D$8-C16+1)/$D$8)</f>
        <v>25</v>
      </c>
      <c r="E16" s="23">
        <v>8</v>
      </c>
      <c r="F16" s="24">
        <f>100*(($F$8-E16+1)/$F$8)</f>
        <v>30</v>
      </c>
      <c r="G16" s="23">
        <v>5</v>
      </c>
      <c r="H16" s="23">
        <f>100*(($H$8-G16+1)/$H$8)</f>
        <v>42.857142857142854</v>
      </c>
      <c r="I16" s="27">
        <f>I15+1</f>
        <v>7</v>
      </c>
      <c r="J16" s="27">
        <f>H16+F16+D16</f>
        <v>97.85714285714286</v>
      </c>
      <c r="L16" s="6"/>
      <c r="M16" s="6"/>
    </row>
    <row r="17" spans="2:13" ht="12.75">
      <c r="B17" s="26" t="s">
        <v>21</v>
      </c>
      <c r="C17" s="23"/>
      <c r="D17" s="23"/>
      <c r="E17" s="23"/>
      <c r="F17" s="24"/>
      <c r="G17" s="23">
        <v>2</v>
      </c>
      <c r="H17" s="23">
        <f>100*(($H$8-G17+1)/$H$8)</f>
        <v>85.71428571428571</v>
      </c>
      <c r="I17" s="27">
        <f>I16+1</f>
        <v>8</v>
      </c>
      <c r="J17" s="27">
        <f>H17+F17+D17</f>
        <v>85.71428571428571</v>
      </c>
      <c r="L17" s="6"/>
      <c r="M17" s="6"/>
    </row>
    <row r="18" spans="2:13" ht="12.75">
      <c r="B18" s="26" t="s">
        <v>22</v>
      </c>
      <c r="C18" s="23">
        <v>5</v>
      </c>
      <c r="D18" s="23">
        <f>100*(($D$8-C18+1)/$D$8)</f>
        <v>50</v>
      </c>
      <c r="E18" s="23">
        <v>8</v>
      </c>
      <c r="F18" s="24">
        <f>100*(($F$8-E18+1)/$F$8)</f>
        <v>30</v>
      </c>
      <c r="G18" s="23"/>
      <c r="H18" s="23"/>
      <c r="I18" s="27">
        <f>I17+1</f>
        <v>9</v>
      </c>
      <c r="J18" s="27">
        <f>H18+F18+D18</f>
        <v>80</v>
      </c>
      <c r="L18" s="6"/>
      <c r="M18" s="6"/>
    </row>
    <row r="19" spans="2:10" ht="12.75">
      <c r="B19" s="26" t="s">
        <v>23</v>
      </c>
      <c r="C19" s="23"/>
      <c r="D19" s="23"/>
      <c r="E19" s="23">
        <v>4</v>
      </c>
      <c r="F19" s="24">
        <f>100*(($F$8-E19+1)/$F$8)</f>
        <v>70</v>
      </c>
      <c r="G19" s="23"/>
      <c r="H19" s="23"/>
      <c r="I19" s="27">
        <f>I18+1</f>
        <v>10</v>
      </c>
      <c r="J19" s="27">
        <f>H19+F19+D19</f>
        <v>70</v>
      </c>
    </row>
    <row r="20" spans="2:13" ht="12.75">
      <c r="B20" s="26" t="s">
        <v>24</v>
      </c>
      <c r="C20" s="23"/>
      <c r="D20" s="23"/>
      <c r="E20" s="23"/>
      <c r="F20" s="24"/>
      <c r="G20" s="23">
        <v>4</v>
      </c>
      <c r="H20" s="23">
        <f>100*(($H$8-G20+1)/$H$8)</f>
        <v>57.14285714285714</v>
      </c>
      <c r="I20" s="27">
        <f>I19+1</f>
        <v>11</v>
      </c>
      <c r="J20" s="27">
        <f>H20+F20+D20</f>
        <v>57.14285714285714</v>
      </c>
      <c r="L20" s="6"/>
      <c r="M20" s="6"/>
    </row>
    <row r="21" spans="2:13" ht="12.75">
      <c r="B21" s="26" t="s">
        <v>25</v>
      </c>
      <c r="C21" s="23"/>
      <c r="D21" s="23"/>
      <c r="E21" s="23">
        <v>8</v>
      </c>
      <c r="F21" s="24">
        <f>100*(($F$8-E21+1)/$F$8)</f>
        <v>30</v>
      </c>
      <c r="G21" s="23"/>
      <c r="H21" s="23"/>
      <c r="I21" s="27">
        <f>I20+1</f>
        <v>12</v>
      </c>
      <c r="J21" s="27">
        <f>H21+F21+D21</f>
        <v>30</v>
      </c>
      <c r="L21" s="6"/>
      <c r="M21" s="6"/>
    </row>
    <row r="22" spans="2:10" ht="12.75" hidden="1">
      <c r="B22" s="26"/>
      <c r="C22" s="23"/>
      <c r="D22" s="23"/>
      <c r="E22" s="23"/>
      <c r="F22" s="24">
        <f>100*(($F$8-E22+1)/$F$8)</f>
        <v>110.00000000000001</v>
      </c>
      <c r="G22" s="23"/>
      <c r="H22" s="23"/>
      <c r="I22" s="27">
        <f>I21+1</f>
        <v>13</v>
      </c>
      <c r="J22" s="27">
        <f>H22+F22+D22</f>
        <v>110.00000000000001</v>
      </c>
    </row>
    <row r="23" spans="2:10" ht="12.75" hidden="1">
      <c r="B23" s="6" t="s">
        <v>26</v>
      </c>
      <c r="C23" s="23"/>
      <c r="D23" s="23">
        <f>SUM(D10:D21)</f>
        <v>450</v>
      </c>
      <c r="E23" s="23"/>
      <c r="F23" s="24">
        <f>100*(($F$8-E23+1)/$F$8)</f>
        <v>110.00000000000001</v>
      </c>
      <c r="G23" s="23"/>
      <c r="H23" s="23">
        <f>SUM(H10:H16)</f>
        <v>257.1428571428571</v>
      </c>
      <c r="I23" s="27">
        <f>I22+1</f>
        <v>14</v>
      </c>
      <c r="J23" s="27">
        <f>H23+F23+D23</f>
        <v>817.1428571428571</v>
      </c>
    </row>
    <row r="24" spans="2:13" ht="12.75">
      <c r="B24" s="28"/>
      <c r="C24" s="29"/>
      <c r="D24" s="30"/>
      <c r="E24" s="29"/>
      <c r="F24" s="29"/>
      <c r="G24" s="29"/>
      <c r="H24" s="29"/>
      <c r="I24" s="31"/>
      <c r="J24" s="31"/>
      <c r="L24" s="6"/>
      <c r="M24" s="6"/>
    </row>
    <row r="25" spans="2:16" s="6" customFormat="1" ht="12.75">
      <c r="B25" s="32" t="s">
        <v>27</v>
      </c>
      <c r="C25" s="33"/>
      <c r="D25" s="33"/>
      <c r="E25" s="33"/>
      <c r="F25" s="33"/>
      <c r="G25" s="33"/>
      <c r="H25" s="33"/>
      <c r="I25" s="33"/>
      <c r="J25" s="34"/>
      <c r="L25"/>
      <c r="M25"/>
      <c r="N25"/>
      <c r="O25"/>
      <c r="P25"/>
    </row>
    <row r="26" spans="2:16" s="6" customFormat="1" ht="12.75">
      <c r="B26" s="8" t="s">
        <v>5</v>
      </c>
      <c r="C26" s="35" t="s">
        <v>6</v>
      </c>
      <c r="D26" s="36"/>
      <c r="E26" s="37" t="s">
        <v>7</v>
      </c>
      <c r="F26" s="36"/>
      <c r="G26" s="37" t="s">
        <v>8</v>
      </c>
      <c r="H26" s="36"/>
      <c r="I26" s="38" t="s">
        <v>9</v>
      </c>
      <c r="J26" s="39"/>
      <c r="L26" s="40"/>
      <c r="M26" s="40"/>
      <c r="N26" s="40"/>
      <c r="O26" s="40"/>
      <c r="P26" s="40"/>
    </row>
    <row r="27" spans="2:16" s="6" customFormat="1" ht="12.75">
      <c r="B27" s="14"/>
      <c r="C27" s="41" t="s">
        <v>10</v>
      </c>
      <c r="D27" s="41" t="s">
        <v>11</v>
      </c>
      <c r="E27" s="41" t="s">
        <v>10</v>
      </c>
      <c r="F27" s="41" t="s">
        <v>11</v>
      </c>
      <c r="G27" s="41" t="s">
        <v>10</v>
      </c>
      <c r="H27" s="41" t="s">
        <v>11</v>
      </c>
      <c r="I27" s="42" t="s">
        <v>10</v>
      </c>
      <c r="J27" s="43" t="s">
        <v>11</v>
      </c>
      <c r="L27" s="44"/>
      <c r="M27" s="44"/>
      <c r="N27" s="44"/>
      <c r="O27" s="44"/>
      <c r="P27" s="44"/>
    </row>
    <row r="28" spans="2:16" s="45" customFormat="1" ht="12.75">
      <c r="B28" s="46" t="s">
        <v>12</v>
      </c>
      <c r="C28" s="47"/>
      <c r="D28" s="48">
        <v>3</v>
      </c>
      <c r="E28" s="48"/>
      <c r="F28" s="48">
        <v>4</v>
      </c>
      <c r="G28" s="48"/>
      <c r="H28" s="48">
        <v>5</v>
      </c>
      <c r="I28" s="48"/>
      <c r="J28" s="48"/>
      <c r="L28" s="49"/>
      <c r="M28" s="49"/>
      <c r="N28" s="49"/>
      <c r="O28" s="49"/>
      <c r="P28" s="49"/>
    </row>
    <row r="29" spans="2:16" s="50" customFormat="1" ht="12.75" hidden="1">
      <c r="B29" s="26" t="s">
        <v>13</v>
      </c>
      <c r="C29" s="26">
        <v>1</v>
      </c>
      <c r="D29" s="23">
        <f>100*(($D$28-C29+1)/$D$28)</f>
        <v>100</v>
      </c>
      <c r="E29" s="51">
        <v>1</v>
      </c>
      <c r="F29" s="23">
        <f>100*(($F$28-E29+1)/$F$28)</f>
        <v>100</v>
      </c>
      <c r="G29" s="51">
        <v>1</v>
      </c>
      <c r="H29" s="23">
        <f>100*(($H$28-G29+1)/$H$28)</f>
        <v>100</v>
      </c>
      <c r="I29" s="25"/>
      <c r="J29" s="25"/>
      <c r="L29" s="49"/>
      <c r="M29" s="49"/>
      <c r="N29" s="49"/>
      <c r="O29" s="49"/>
      <c r="P29" s="49"/>
    </row>
    <row r="30" spans="2:16" s="6" customFormat="1" ht="12.75">
      <c r="B30" s="26" t="s">
        <v>28</v>
      </c>
      <c r="C30" s="23">
        <v>1</v>
      </c>
      <c r="D30" s="23">
        <f>100*(($D$28-C30+1)/$D$28)</f>
        <v>100</v>
      </c>
      <c r="E30" s="23">
        <v>1</v>
      </c>
      <c r="F30" s="23">
        <f>100*(($F$28-E30+1)/$F$28)</f>
        <v>100</v>
      </c>
      <c r="G30" s="23">
        <v>2</v>
      </c>
      <c r="H30" s="23">
        <f>100*(($H$28-G30+1)/$H$28)</f>
        <v>80</v>
      </c>
      <c r="I30" s="27">
        <f>I29+1</f>
        <v>1</v>
      </c>
      <c r="J30" s="27">
        <f>D30+F30+H30</f>
        <v>280</v>
      </c>
      <c r="L30" s="49"/>
      <c r="M30" s="49"/>
      <c r="N30" s="49"/>
      <c r="O30" s="49"/>
      <c r="P30" s="49"/>
    </row>
    <row r="31" spans="2:16" s="6" customFormat="1" ht="12.75">
      <c r="B31" s="26" t="s">
        <v>29</v>
      </c>
      <c r="C31" s="23"/>
      <c r="D31"/>
      <c r="E31" s="23">
        <v>2</v>
      </c>
      <c r="F31" s="23">
        <f>100*(($F$28-E31+1)/$F$28)</f>
        <v>75</v>
      </c>
      <c r="G31" s="23">
        <v>1</v>
      </c>
      <c r="H31" s="23">
        <f>100*(($H$28-G31+1)/$H$28)</f>
        <v>100</v>
      </c>
      <c r="I31" s="27">
        <f>I30+1</f>
        <v>2</v>
      </c>
      <c r="J31" s="27">
        <f>D31+F31+H31</f>
        <v>175</v>
      </c>
      <c r="L31" s="49"/>
      <c r="M31" s="49"/>
      <c r="N31" s="49"/>
      <c r="O31" s="49"/>
      <c r="P31" s="49"/>
    </row>
    <row r="32" spans="2:16" s="6" customFormat="1" ht="12.75">
      <c r="B32" s="26" t="s">
        <v>30</v>
      </c>
      <c r="C32" s="23">
        <v>2</v>
      </c>
      <c r="D32" s="23">
        <f>100*(($D$28-C32+1)/$D$28)</f>
        <v>66.66666666666666</v>
      </c>
      <c r="E32" s="23">
        <v>3</v>
      </c>
      <c r="F32" s="23">
        <f>100*(($F$28-E32+1)/$F$28)</f>
        <v>50</v>
      </c>
      <c r="G32" s="23">
        <v>4</v>
      </c>
      <c r="H32" s="23">
        <f>100*(($H$28-G32+1)/$H$28)</f>
        <v>40</v>
      </c>
      <c r="I32" s="27">
        <f>I31+1</f>
        <v>3</v>
      </c>
      <c r="J32" s="27">
        <f>D32+F32+H32</f>
        <v>156.66666666666666</v>
      </c>
      <c r="L32" s="49"/>
      <c r="M32" s="49"/>
      <c r="N32" s="49"/>
      <c r="O32" s="49"/>
      <c r="P32" s="49"/>
    </row>
    <row r="33" spans="2:16" s="6" customFormat="1" ht="12.75">
      <c r="B33" s="26" t="s">
        <v>31</v>
      </c>
      <c r="C33" s="23"/>
      <c r="D33"/>
      <c r="E33" s="23"/>
      <c r="F33" s="23"/>
      <c r="G33" s="23">
        <v>3</v>
      </c>
      <c r="H33" s="23">
        <f>100*(($H$28-G33+1)/$H$28)</f>
        <v>60</v>
      </c>
      <c r="I33" s="27">
        <f>I32+1</f>
        <v>4</v>
      </c>
      <c r="J33" s="27">
        <f>D33+F33+H33</f>
        <v>60</v>
      </c>
      <c r="L33" s="49"/>
      <c r="M33" s="49"/>
      <c r="N33" s="49"/>
      <c r="O33" s="49"/>
      <c r="P33" s="49"/>
    </row>
    <row r="34" spans="2:16" s="6" customFormat="1" ht="12.75">
      <c r="B34" s="26" t="s">
        <v>32</v>
      </c>
      <c r="C34" s="23">
        <v>3</v>
      </c>
      <c r="D34" s="23">
        <f>100*(($D$28-C34+1)/$D$28)</f>
        <v>33.33333333333333</v>
      </c>
      <c r="E34" s="23">
        <v>4</v>
      </c>
      <c r="F34" s="23">
        <f>100*(($F$28-E34+1)/$F$28)</f>
        <v>25</v>
      </c>
      <c r="G34" s="23"/>
      <c r="H34" s="23"/>
      <c r="I34" s="27">
        <f>I33+1</f>
        <v>5</v>
      </c>
      <c r="J34" s="27">
        <f>D34+F34+H34</f>
        <v>58.33333333333333</v>
      </c>
      <c r="L34" s="49"/>
      <c r="M34" s="49"/>
      <c r="N34" s="49"/>
      <c r="O34" s="49"/>
      <c r="P34" s="49"/>
    </row>
    <row r="35" spans="2:16" s="6" customFormat="1" ht="12.75">
      <c r="B35" s="28" t="s">
        <v>33</v>
      </c>
      <c r="C35" s="29"/>
      <c r="D35" s="52"/>
      <c r="E35" s="29"/>
      <c r="F35" s="29"/>
      <c r="G35" s="29">
        <v>5</v>
      </c>
      <c r="H35" s="29">
        <f>100*(($H$28-G35+1)/$H$28)</f>
        <v>20</v>
      </c>
      <c r="I35" s="31">
        <f>I34+1</f>
        <v>6</v>
      </c>
      <c r="J35" s="31">
        <f>D35+F35+H35</f>
        <v>20</v>
      </c>
      <c r="L35" s="49"/>
      <c r="M35" s="49"/>
      <c r="N35" s="49"/>
      <c r="O35" s="49"/>
      <c r="P35" s="49"/>
    </row>
    <row r="36" spans="2:16" ht="12.75" hidden="1">
      <c r="B36" s="53"/>
      <c r="C36" s="44"/>
      <c r="D36" s="44"/>
      <c r="E36" s="44"/>
      <c r="F36" s="44"/>
      <c r="G36" s="44"/>
      <c r="H36" s="44"/>
      <c r="I36" s="54"/>
      <c r="J36" s="54"/>
      <c r="L36" s="49"/>
      <c r="M36" s="49"/>
      <c r="N36" s="49"/>
      <c r="O36" s="49"/>
      <c r="P36" s="49"/>
    </row>
    <row r="37" spans="2:16" ht="12.75" hidden="1">
      <c r="B37" s="6" t="s">
        <v>26</v>
      </c>
      <c r="C37" s="6"/>
      <c r="D37" s="6">
        <f>SUM(D30:D36)</f>
        <v>200</v>
      </c>
      <c r="E37" s="44"/>
      <c r="F37" s="6">
        <f>SUM(F30:F36)</f>
        <v>250</v>
      </c>
      <c r="G37" s="44"/>
      <c r="H37" s="6">
        <f>SUM(H30:H36)</f>
        <v>300</v>
      </c>
      <c r="I37" s="54"/>
      <c r="J37" s="54"/>
      <c r="L37" s="49"/>
      <c r="M37" s="49"/>
      <c r="N37" s="49"/>
      <c r="O37" s="49"/>
      <c r="P37" s="49"/>
    </row>
    <row r="38" spans="4:8" ht="12.75" hidden="1">
      <c r="D38" s="49">
        <f>SUM(D30:D36)</f>
        <v>200</v>
      </c>
      <c r="F38" s="49">
        <f>SUM(F30:F37)</f>
        <v>500</v>
      </c>
      <c r="H38" s="49">
        <f>SUM(H30:H37)</f>
        <v>600</v>
      </c>
    </row>
    <row r="39" spans="2:16" s="6" customFormat="1" ht="12.75">
      <c r="B39" s="32" t="s">
        <v>34</v>
      </c>
      <c r="C39" s="33"/>
      <c r="D39" s="33"/>
      <c r="E39" s="33"/>
      <c r="F39" s="33"/>
      <c r="G39" s="33"/>
      <c r="H39" s="33"/>
      <c r="I39" s="33"/>
      <c r="J39" s="34"/>
      <c r="L39"/>
      <c r="M39"/>
      <c r="N39"/>
      <c r="O39"/>
      <c r="P39"/>
    </row>
    <row r="40" spans="2:10" ht="12.75">
      <c r="B40" s="8" t="s">
        <v>5</v>
      </c>
      <c r="C40" s="35" t="s">
        <v>6</v>
      </c>
      <c r="D40" s="36"/>
      <c r="E40" s="37" t="s">
        <v>7</v>
      </c>
      <c r="F40" s="36"/>
      <c r="G40" s="37" t="s">
        <v>8</v>
      </c>
      <c r="H40" s="36"/>
      <c r="I40" s="38" t="s">
        <v>9</v>
      </c>
      <c r="J40" s="39"/>
    </row>
    <row r="41" spans="2:10" ht="12.75">
      <c r="B41" s="14"/>
      <c r="C41" s="41" t="s">
        <v>10</v>
      </c>
      <c r="D41" s="41" t="s">
        <v>11</v>
      </c>
      <c r="E41" s="41" t="s">
        <v>10</v>
      </c>
      <c r="F41" s="41" t="s">
        <v>11</v>
      </c>
      <c r="G41" s="41" t="s">
        <v>10</v>
      </c>
      <c r="H41" s="41" t="s">
        <v>11</v>
      </c>
      <c r="I41" s="42" t="s">
        <v>10</v>
      </c>
      <c r="J41" s="43" t="s">
        <v>11</v>
      </c>
    </row>
    <row r="42" spans="2:16" s="40" customFormat="1" ht="12.75">
      <c r="B42" s="55" t="s">
        <v>12</v>
      </c>
      <c r="C42" s="56"/>
      <c r="D42" s="56">
        <v>9</v>
      </c>
      <c r="E42" s="57"/>
      <c r="F42" s="56">
        <v>10</v>
      </c>
      <c r="G42" s="58"/>
      <c r="H42" s="56">
        <v>11</v>
      </c>
      <c r="I42" s="58"/>
      <c r="J42" s="59"/>
      <c r="L42"/>
      <c r="M42"/>
      <c r="N42"/>
      <c r="O42"/>
      <c r="P42"/>
    </row>
    <row r="43" spans="2:16" s="44" customFormat="1" ht="12.75" hidden="1">
      <c r="B43" s="60" t="s">
        <v>35</v>
      </c>
      <c r="C43" s="60">
        <v>1</v>
      </c>
      <c r="D43" s="23">
        <f>100*(($D$42-C43+1)/$D$42)</f>
        <v>100</v>
      </c>
      <c r="E43" s="23">
        <v>1</v>
      </c>
      <c r="F43" s="23">
        <f>100*(($F$42-E43+1)/$F$42)</f>
        <v>100</v>
      </c>
      <c r="G43" s="23">
        <v>1</v>
      </c>
      <c r="H43" s="23">
        <f>100*(($H$42-G43+1)/$H$42)</f>
        <v>100</v>
      </c>
      <c r="I43" s="23"/>
      <c r="J43" s="61"/>
      <c r="L43"/>
      <c r="M43"/>
      <c r="N43"/>
      <c r="O43"/>
      <c r="P43"/>
    </row>
    <row r="44" spans="2:16" s="49" customFormat="1" ht="12.75">
      <c r="B44" s="23" t="s">
        <v>36</v>
      </c>
      <c r="C44">
        <v>2</v>
      </c>
      <c r="D44" s="23">
        <f>100*(($D$42-C44+1)/$D$42)</f>
        <v>88.88888888888889</v>
      </c>
      <c r="E44" s="23">
        <v>1</v>
      </c>
      <c r="F44" s="23">
        <f>100*(($F$42-E44+1)/$F$42)</f>
        <v>100</v>
      </c>
      <c r="G44" s="23">
        <v>3</v>
      </c>
      <c r="H44" s="23">
        <f>100*(($H$42-G44+1)/$H$42)</f>
        <v>81.81818181818183</v>
      </c>
      <c r="I44" s="27">
        <f>I43+1</f>
        <v>1</v>
      </c>
      <c r="J44" s="27">
        <f>H44+F44+D44</f>
        <v>270.70707070707067</v>
      </c>
      <c r="L44"/>
      <c r="M44"/>
      <c r="N44"/>
      <c r="O44"/>
      <c r="P44"/>
    </row>
    <row r="45" spans="2:16" s="49" customFormat="1" ht="12.75">
      <c r="B45" s="23" t="s">
        <v>37</v>
      </c>
      <c r="C45">
        <v>3</v>
      </c>
      <c r="D45" s="23">
        <f>100*(($D$42-C45+1)/$D$42)</f>
        <v>77.77777777777779</v>
      </c>
      <c r="E45" s="23">
        <v>5</v>
      </c>
      <c r="F45" s="23">
        <f>100*(($F$42-E45+1)/$F$42)</f>
        <v>60</v>
      </c>
      <c r="G45" s="23">
        <v>2</v>
      </c>
      <c r="H45" s="23">
        <f>100*(($H$42-G45+1)/$H$42)</f>
        <v>90.9090909090909</v>
      </c>
      <c r="I45" s="27">
        <f>I44+1</f>
        <v>2</v>
      </c>
      <c r="J45" s="27">
        <f>H45+F45+D45</f>
        <v>228.6868686868687</v>
      </c>
      <c r="L45"/>
      <c r="M45"/>
      <c r="N45"/>
      <c r="O45"/>
      <c r="P45"/>
    </row>
    <row r="46" spans="2:16" s="49" customFormat="1" ht="12.75">
      <c r="B46" s="23" t="s">
        <v>38</v>
      </c>
      <c r="C46"/>
      <c r="D46" s="23"/>
      <c r="E46" s="23">
        <v>2</v>
      </c>
      <c r="F46" s="23">
        <f>100*(($F$42-E46+1)/$F$42)</f>
        <v>90</v>
      </c>
      <c r="G46" s="23">
        <v>1</v>
      </c>
      <c r="H46" s="23">
        <f>100*(($H$42-G46+1)/$H$42)</f>
        <v>100</v>
      </c>
      <c r="I46" s="27">
        <f>I45+1</f>
        <v>3</v>
      </c>
      <c r="J46" s="27">
        <f>H46+F46+D46</f>
        <v>190</v>
      </c>
      <c r="L46"/>
      <c r="M46"/>
      <c r="N46"/>
      <c r="O46"/>
      <c r="P46"/>
    </row>
    <row r="47" spans="2:16" s="49" customFormat="1" ht="12.75">
      <c r="B47" s="23" t="s">
        <v>39</v>
      </c>
      <c r="C47">
        <v>1</v>
      </c>
      <c r="D47" s="23">
        <f>100*(($D$42-C47+1)/$D$42)</f>
        <v>100</v>
      </c>
      <c r="E47" s="23">
        <v>10</v>
      </c>
      <c r="F47" s="23">
        <f>100*(($F$42-E47+1)/$F$42)</f>
        <v>10</v>
      </c>
      <c r="G47" s="23">
        <v>5</v>
      </c>
      <c r="H47" s="23">
        <f>100*(($H$42-G47+1)/$H$42)</f>
        <v>63.63636363636363</v>
      </c>
      <c r="I47" s="27">
        <f>I46+1</f>
        <v>4</v>
      </c>
      <c r="J47" s="27">
        <f>H47+F47+D47</f>
        <v>173.63636363636363</v>
      </c>
      <c r="L47"/>
      <c r="M47"/>
      <c r="N47"/>
      <c r="O47"/>
      <c r="P47"/>
    </row>
    <row r="48" spans="2:16" s="49" customFormat="1" ht="12.75">
      <c r="B48" s="23" t="s">
        <v>40</v>
      </c>
      <c r="C48">
        <v>5</v>
      </c>
      <c r="D48" s="23">
        <f>100*(($D$42-C48+1)/$D$42)</f>
        <v>55.55555555555556</v>
      </c>
      <c r="E48" s="23">
        <v>7</v>
      </c>
      <c r="F48" s="23">
        <f>100*(($F$42-E48+1)/$F$42)</f>
        <v>40</v>
      </c>
      <c r="G48" s="23">
        <v>4</v>
      </c>
      <c r="H48" s="23">
        <f>100*(($H$42-G48+1)/$H$42)</f>
        <v>72.72727272727273</v>
      </c>
      <c r="I48" s="27">
        <f>I47+1</f>
        <v>5</v>
      </c>
      <c r="J48" s="27">
        <f>H48+F48+D48</f>
        <v>168.2828282828283</v>
      </c>
      <c r="L48"/>
      <c r="M48"/>
      <c r="N48"/>
      <c r="O48"/>
      <c r="P48"/>
    </row>
    <row r="49" spans="2:16" s="49" customFormat="1" ht="12.75">
      <c r="B49" s="23" t="s">
        <v>41</v>
      </c>
      <c r="C49">
        <v>4</v>
      </c>
      <c r="D49" s="23">
        <f>100*(($D$42-C49+1)/$D$42)</f>
        <v>66.66666666666666</v>
      </c>
      <c r="E49" s="23">
        <v>3</v>
      </c>
      <c r="F49" s="23">
        <f>100*(($F$42-E49+1)/$F$42)</f>
        <v>80</v>
      </c>
      <c r="G49" s="23">
        <v>11</v>
      </c>
      <c r="H49" s="23">
        <f>100*(($H$42-G49+1)/$H$42)</f>
        <v>9.090909090909092</v>
      </c>
      <c r="I49" s="27">
        <f>I48+1</f>
        <v>6</v>
      </c>
      <c r="J49" s="27">
        <f>H49+F49+D49</f>
        <v>155.75757575757575</v>
      </c>
      <c r="L49"/>
      <c r="M49"/>
      <c r="N49"/>
      <c r="O49"/>
      <c r="P49"/>
    </row>
    <row r="50" spans="2:16" s="49" customFormat="1" ht="12.75">
      <c r="B50" s="23" t="s">
        <v>42</v>
      </c>
      <c r="C50">
        <v>7</v>
      </c>
      <c r="D50" s="23">
        <f>100*(($D$42-C50+1)/$D$42)</f>
        <v>33.33333333333333</v>
      </c>
      <c r="E50" s="23">
        <v>6</v>
      </c>
      <c r="F50" s="23">
        <f>100*(($F$42-E50+1)/$F$42)</f>
        <v>50</v>
      </c>
      <c r="G50" s="23">
        <v>6</v>
      </c>
      <c r="H50" s="23">
        <f>100*(($H$42-G50+1)/$H$42)</f>
        <v>54.54545454545454</v>
      </c>
      <c r="I50" s="27">
        <f>I49+1</f>
        <v>7</v>
      </c>
      <c r="J50" s="27">
        <f>H50+F50+D50</f>
        <v>137.87878787878788</v>
      </c>
      <c r="L50"/>
      <c r="M50"/>
      <c r="N50"/>
      <c r="O50"/>
      <c r="P50"/>
    </row>
    <row r="51" spans="2:16" s="49" customFormat="1" ht="12.75">
      <c r="B51" s="23" t="s">
        <v>43</v>
      </c>
      <c r="C51">
        <v>8</v>
      </c>
      <c r="D51" s="23">
        <f>100*(($D$42-C51+1)/$D$42)</f>
        <v>22.22222222222222</v>
      </c>
      <c r="E51" s="23">
        <v>9</v>
      </c>
      <c r="F51" s="23">
        <f>100*(($F$42-E51+1)/$F$42)</f>
        <v>20</v>
      </c>
      <c r="G51" s="23">
        <v>8</v>
      </c>
      <c r="H51" s="23">
        <f>100*(($H$42-G51+1)/$H$42)</f>
        <v>36.36363636363637</v>
      </c>
      <c r="I51" s="27">
        <f>I50+1</f>
        <v>8</v>
      </c>
      <c r="J51" s="27">
        <f>H51+F51+D51</f>
        <v>78.58585858585859</v>
      </c>
      <c r="L51"/>
      <c r="M51"/>
      <c r="N51"/>
      <c r="O51"/>
      <c r="P51"/>
    </row>
    <row r="52" spans="2:16" s="49" customFormat="1" ht="12.75">
      <c r="B52" s="23" t="s">
        <v>44</v>
      </c>
      <c r="C52">
        <v>6</v>
      </c>
      <c r="D52" s="23">
        <f>100*(($D$42-C52+1)/$D$42)</f>
        <v>44.44444444444444</v>
      </c>
      <c r="E52" s="23"/>
      <c r="F52" s="23"/>
      <c r="G52" s="23">
        <v>9</v>
      </c>
      <c r="H52" s="23">
        <f>100*(($H$42-G52+1)/$H$42)</f>
        <v>27.27272727272727</v>
      </c>
      <c r="I52" s="27">
        <f>I51+1</f>
        <v>9</v>
      </c>
      <c r="J52" s="27">
        <f>H52+F52+D52</f>
        <v>71.71717171717171</v>
      </c>
      <c r="L52"/>
      <c r="M52"/>
      <c r="N52"/>
      <c r="O52"/>
      <c r="P52"/>
    </row>
    <row r="53" spans="2:16" s="49" customFormat="1" ht="12.75">
      <c r="B53" s="23" t="s">
        <v>45</v>
      </c>
      <c r="C53"/>
      <c r="D53" s="23"/>
      <c r="E53" s="23">
        <v>4</v>
      </c>
      <c r="F53" s="23">
        <f>100*(($F$42-E53+1)/$F$42)</f>
        <v>70</v>
      </c>
      <c r="G53" s="23"/>
      <c r="H53" s="23"/>
      <c r="I53" s="27">
        <f>I52+1</f>
        <v>10</v>
      </c>
      <c r="J53" s="27">
        <f>H53+F53+D53</f>
        <v>70</v>
      </c>
      <c r="L53"/>
      <c r="M53"/>
      <c r="N53"/>
      <c r="O53"/>
      <c r="P53"/>
    </row>
    <row r="54" spans="2:16" s="49" customFormat="1" ht="12.75">
      <c r="B54" s="23" t="s">
        <v>46</v>
      </c>
      <c r="C54"/>
      <c r="D54" s="23"/>
      <c r="E54" s="23"/>
      <c r="F54" s="23"/>
      <c r="G54" s="23">
        <v>7</v>
      </c>
      <c r="H54" s="23">
        <f>100*(($H$42-G54+1)/$H$42)</f>
        <v>45.45454545454545</v>
      </c>
      <c r="I54" s="27">
        <f>I53+1</f>
        <v>11</v>
      </c>
      <c r="J54" s="27">
        <f>H54+F54+D54</f>
        <v>45.45454545454545</v>
      </c>
      <c r="L54"/>
      <c r="M54"/>
      <c r="N54"/>
      <c r="O54"/>
      <c r="P54"/>
    </row>
    <row r="55" spans="2:16" s="49" customFormat="1" ht="12.75">
      <c r="B55" s="23" t="s">
        <v>47</v>
      </c>
      <c r="C55"/>
      <c r="D55" s="23"/>
      <c r="E55" s="23">
        <v>8</v>
      </c>
      <c r="F55" s="23">
        <f>100*(($F$42-E55+1)/$F$42)</f>
        <v>30</v>
      </c>
      <c r="G55" s="23"/>
      <c r="H55" s="23"/>
      <c r="I55" s="27">
        <f>I54+1</f>
        <v>12</v>
      </c>
      <c r="J55" s="27">
        <f>H55+F55+D55</f>
        <v>30</v>
      </c>
      <c r="L55"/>
      <c r="M55"/>
      <c r="N55"/>
      <c r="O55"/>
      <c r="P55"/>
    </row>
    <row r="56" spans="2:16" s="49" customFormat="1" ht="12.75">
      <c r="B56" s="23" t="s">
        <v>48</v>
      </c>
      <c r="C56"/>
      <c r="D56" s="23"/>
      <c r="E56" s="23"/>
      <c r="F56" s="23"/>
      <c r="G56" s="23">
        <v>10</v>
      </c>
      <c r="H56" s="23">
        <f>100*(($H$42-G56+1)/$H$42)</f>
        <v>18.181818181818183</v>
      </c>
      <c r="I56" s="27">
        <f>I55+1</f>
        <v>13</v>
      </c>
      <c r="J56" s="27">
        <f>H56+F56+D56</f>
        <v>18.181818181818183</v>
      </c>
      <c r="L56"/>
      <c r="M56"/>
      <c r="N56"/>
      <c r="O56"/>
      <c r="P56"/>
    </row>
    <row r="57" spans="2:16" s="49" customFormat="1" ht="12.75" hidden="1">
      <c r="B57" s="23"/>
      <c r="C57"/>
      <c r="D57" s="23">
        <f>SUM(D44:D56)</f>
        <v>488.8888888888889</v>
      </c>
      <c r="E57" s="23"/>
      <c r="F57" s="23"/>
      <c r="G57" s="23"/>
      <c r="H57" s="23"/>
      <c r="I57" s="23"/>
      <c r="J57" s="27"/>
      <c r="L57"/>
      <c r="M57"/>
      <c r="N57"/>
      <c r="O57"/>
      <c r="P57"/>
    </row>
    <row r="58" spans="2:16" s="49" customFormat="1" ht="12.75">
      <c r="B58" s="29" t="s">
        <v>49</v>
      </c>
      <c r="C58" s="62" t="s">
        <v>50</v>
      </c>
      <c r="D58" s="62"/>
      <c r="E58" s="29"/>
      <c r="F58" s="29"/>
      <c r="G58" s="29"/>
      <c r="H58" s="29"/>
      <c r="I58" s="31">
        <v>14</v>
      </c>
      <c r="J58" s="31"/>
      <c r="L58"/>
      <c r="M58"/>
      <c r="N58"/>
      <c r="O58"/>
      <c r="P58"/>
    </row>
    <row r="59" spans="2:10" ht="12.75">
      <c r="B59" s="6" t="s">
        <v>51</v>
      </c>
      <c r="C59" s="6"/>
      <c r="D59" s="6"/>
      <c r="E59" s="6"/>
      <c r="F59" s="6"/>
      <c r="G59" s="6"/>
      <c r="H59" s="6"/>
      <c r="I59" s="6"/>
      <c r="J59" s="7"/>
    </row>
    <row r="60" spans="2:10" ht="12.75">
      <c r="B60" s="8" t="s">
        <v>5</v>
      </c>
      <c r="C60" s="9" t="s">
        <v>6</v>
      </c>
      <c r="D60" s="10"/>
      <c r="E60" s="11" t="s">
        <v>7</v>
      </c>
      <c r="F60" s="10"/>
      <c r="G60" s="11" t="s">
        <v>8</v>
      </c>
      <c r="H60" s="10"/>
      <c r="I60" s="12" t="s">
        <v>9</v>
      </c>
      <c r="J60" s="13"/>
    </row>
    <row r="61" spans="2:10" ht="12.75">
      <c r="B61" s="14"/>
      <c r="C61" s="15" t="s">
        <v>10</v>
      </c>
      <c r="D61" s="15" t="s">
        <v>11</v>
      </c>
      <c r="E61" s="15" t="s">
        <v>10</v>
      </c>
      <c r="F61" s="15" t="s">
        <v>11</v>
      </c>
      <c r="G61" s="15" t="s">
        <v>10</v>
      </c>
      <c r="H61" s="15" t="s">
        <v>11</v>
      </c>
      <c r="I61" s="16" t="s">
        <v>10</v>
      </c>
      <c r="J61" s="16" t="s">
        <v>11</v>
      </c>
    </row>
    <row r="62" spans="2:10" ht="12.75">
      <c r="B62" s="46" t="s">
        <v>12</v>
      </c>
      <c r="C62" s="47"/>
      <c r="D62" s="48">
        <v>4</v>
      </c>
      <c r="E62" s="48"/>
      <c r="F62" s="48">
        <v>4</v>
      </c>
      <c r="G62" s="48"/>
      <c r="H62" s="48">
        <v>6</v>
      </c>
      <c r="I62" s="48"/>
      <c r="J62" s="48"/>
    </row>
    <row r="63" spans="2:10" ht="12.75" hidden="1">
      <c r="B63" s="26" t="s">
        <v>13</v>
      </c>
      <c r="C63" s="26">
        <v>1</v>
      </c>
      <c r="D63" s="23">
        <f>100*(($D$62-C63+1)/$D$62)</f>
        <v>100</v>
      </c>
      <c r="E63" s="51">
        <v>1</v>
      </c>
      <c r="F63" s="23">
        <f>100*(($F$62-E63+1)/$F$62)</f>
        <v>100</v>
      </c>
      <c r="G63" s="51">
        <v>1</v>
      </c>
      <c r="H63" s="23">
        <f>100*(($H$62-G63+1)/$H$62)</f>
        <v>100</v>
      </c>
      <c r="I63" s="25"/>
      <c r="J63" s="25"/>
    </row>
    <row r="64" spans="2:10" ht="12.75">
      <c r="B64" s="26" t="s">
        <v>52</v>
      </c>
      <c r="C64" s="23">
        <v>3</v>
      </c>
      <c r="D64" s="23">
        <f>100*(($D$62-C64+1)/$D$62)</f>
        <v>50</v>
      </c>
      <c r="E64" s="23">
        <v>1</v>
      </c>
      <c r="F64" s="23">
        <f>100*(($F$62-E64+1)/$F$62)</f>
        <v>100</v>
      </c>
      <c r="G64" s="23">
        <v>3</v>
      </c>
      <c r="H64" s="23">
        <f>100*(($H$62-G64+1)/$H$62)</f>
        <v>66.66666666666666</v>
      </c>
      <c r="I64" s="27">
        <f>I63+1</f>
        <v>1</v>
      </c>
      <c r="J64" s="27">
        <f>D64+F64+H64</f>
        <v>216.66666666666666</v>
      </c>
    </row>
    <row r="65" spans="2:10" ht="12.75">
      <c r="B65" s="26" t="s">
        <v>53</v>
      </c>
      <c r="C65" s="23">
        <v>1</v>
      </c>
      <c r="D65" s="23">
        <f>100*(($D$62-C65+1)/$D$62)</f>
        <v>100</v>
      </c>
      <c r="E65" s="23"/>
      <c r="F65" s="23"/>
      <c r="G65" s="23">
        <v>1</v>
      </c>
      <c r="H65" s="23">
        <f>100*(($H$62-G65+1)/$H$62)</f>
        <v>100</v>
      </c>
      <c r="I65" s="27">
        <f>I64+1</f>
        <v>2</v>
      </c>
      <c r="J65" s="27">
        <f>D65+F65+H65</f>
        <v>200</v>
      </c>
    </row>
    <row r="66" spans="2:10" ht="12.75">
      <c r="B66" s="26" t="s">
        <v>54</v>
      </c>
      <c r="C66" s="23">
        <v>2</v>
      </c>
      <c r="D66" s="23">
        <f>100*(($D$62-C66+1)/$D$62)</f>
        <v>75</v>
      </c>
      <c r="E66" s="23">
        <v>3</v>
      </c>
      <c r="F66" s="23">
        <f>100*(($F$62-E66+1)/$F$62)</f>
        <v>50</v>
      </c>
      <c r="G66" s="23">
        <v>5</v>
      </c>
      <c r="H66" s="23">
        <f>100*(($H$62-G66+1)/$H$62)</f>
        <v>33.33333333333333</v>
      </c>
      <c r="I66" s="27">
        <f>I65+1</f>
        <v>3</v>
      </c>
      <c r="J66" s="27">
        <f>D66+F66+H66</f>
        <v>158.33333333333331</v>
      </c>
    </row>
    <row r="67" spans="2:10" ht="12.75">
      <c r="B67" s="26" t="s">
        <v>55</v>
      </c>
      <c r="C67" s="23"/>
      <c r="D67" s="23"/>
      <c r="E67" s="23">
        <v>2</v>
      </c>
      <c r="F67" s="23">
        <f>100*(($F$62-E67+1)/$F$62)</f>
        <v>75</v>
      </c>
      <c r="G67" s="23">
        <v>4</v>
      </c>
      <c r="H67" s="23">
        <f>100*(($H$62-G67+1)/$H$62)</f>
        <v>50</v>
      </c>
      <c r="I67" s="27">
        <f>I65+1</f>
        <v>3</v>
      </c>
      <c r="J67" s="27">
        <f>D67+F67+H67</f>
        <v>125</v>
      </c>
    </row>
    <row r="68" spans="2:10" ht="12.75">
      <c r="B68" s="26" t="s">
        <v>56</v>
      </c>
      <c r="C68" s="23"/>
      <c r="D68" s="23"/>
      <c r="E68" s="23"/>
      <c r="F68" s="23"/>
      <c r="G68" s="23">
        <v>2</v>
      </c>
      <c r="H68" s="23">
        <f>100*(($H$62-G68+1)/$H$62)</f>
        <v>83.33333333333334</v>
      </c>
      <c r="I68" s="27">
        <f>I67+1</f>
        <v>4</v>
      </c>
      <c r="J68" s="27">
        <f>D68+F68+H68</f>
        <v>83.33333333333334</v>
      </c>
    </row>
    <row r="69" spans="2:10" ht="12.75">
      <c r="B69" s="26" t="s">
        <v>57</v>
      </c>
      <c r="C69" s="23">
        <v>4</v>
      </c>
      <c r="D69" s="23">
        <f>100*(($D$62-C69+1)/$D$62)</f>
        <v>25</v>
      </c>
      <c r="E69" s="23">
        <v>4</v>
      </c>
      <c r="F69" s="23">
        <f>100*(($F$62-E69+1)/$F$62)</f>
        <v>25</v>
      </c>
      <c r="G69" s="23">
        <v>6</v>
      </c>
      <c r="H69" s="23">
        <f>100*(($H$62-G69+1)/$H$62)</f>
        <v>16.666666666666664</v>
      </c>
      <c r="I69" s="27">
        <f>I68+1</f>
        <v>5</v>
      </c>
      <c r="J69" s="27">
        <f>D69+F69+H69</f>
        <v>66.66666666666666</v>
      </c>
    </row>
    <row r="70" spans="2:10" ht="12.75" hidden="1">
      <c r="B70" s="26"/>
      <c r="C70" s="23"/>
      <c r="D70" s="23">
        <f>SUM(D64:D68)</f>
        <v>225</v>
      </c>
      <c r="E70" s="23"/>
      <c r="F70" s="23"/>
      <c r="G70" s="23"/>
      <c r="H70" s="23"/>
      <c r="I70" s="27"/>
      <c r="J70" s="27">
        <f>D70+F70+H70</f>
        <v>225</v>
      </c>
    </row>
    <row r="71" spans="2:10" ht="12.75">
      <c r="B71" s="28"/>
      <c r="C71" s="29"/>
      <c r="D71" s="29"/>
      <c r="E71" s="29"/>
      <c r="F71" s="29"/>
      <c r="G71" s="29"/>
      <c r="H71" s="29"/>
      <c r="I71" s="29"/>
      <c r="J71" s="29"/>
    </row>
    <row r="73" spans="6:9" ht="12.75">
      <c r="F73" t="s">
        <v>58</v>
      </c>
      <c r="I73" s="6">
        <f>I69+I56+I35+I21+1</f>
        <v>37</v>
      </c>
    </row>
  </sheetData>
  <sheetProtection selectLockedCells="1" selectUnlockedCells="1"/>
  <printOptions horizontalCentered="1" verticalCentered="1"/>
  <pageMargins left="0.31527777777777777" right="0.39375" top="0.11805555555555555" bottom="0.1180555555555555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122" zoomScaleNormal="122" workbookViewId="0" topLeftCell="A1">
      <selection activeCell="C4" sqref="C4"/>
    </sheetView>
  </sheetViews>
  <sheetFormatPr defaultColWidth="12.57421875" defaultRowHeight="12.75"/>
  <cols>
    <col min="1" max="1" width="20.57421875" style="0" customWidth="1"/>
    <col min="2" max="8" width="6.57421875" style="0" customWidth="1"/>
    <col min="9" max="9" width="8.140625" style="0" customWidth="1"/>
    <col min="10" max="15" width="6.57421875" style="0" customWidth="1"/>
    <col min="16" max="17" width="8.28125" style="0" customWidth="1"/>
    <col min="18" max="18" width="2.8515625" style="0" customWidth="1"/>
    <col min="19" max="19" width="8.57421875" style="0" customWidth="1"/>
    <col min="20" max="16384" width="11.57421875" style="0" customWidth="1"/>
  </cols>
  <sheetData>
    <row r="1" spans="3:17" s="1" customFormat="1" ht="15">
      <c r="C1" s="1" t="s">
        <v>59</v>
      </c>
      <c r="O1" s="4" t="s">
        <v>60</v>
      </c>
      <c r="P1" s="3">
        <f>' Groupes'!I3</f>
        <v>0</v>
      </c>
      <c r="Q1" s="4"/>
    </row>
    <row r="2" spans="3:17" s="6" customFormat="1" ht="12.75">
      <c r="C2" s="5"/>
      <c r="D2" s="5" t="s">
        <v>61</v>
      </c>
      <c r="Q2" s="7"/>
    </row>
    <row r="3" spans="3:17" s="6" customFormat="1" ht="12.75">
      <c r="C3" s="5"/>
      <c r="Q3" s="7"/>
    </row>
    <row r="4" spans="1:17" s="6" customFormat="1" ht="15">
      <c r="A4" s="63" t="s">
        <v>34</v>
      </c>
      <c r="Q4" s="7"/>
    </row>
    <row r="5" spans="1:19" ht="12.75">
      <c r="A5" s="8" t="s">
        <v>5</v>
      </c>
      <c r="B5" s="9" t="s">
        <v>62</v>
      </c>
      <c r="C5" s="10"/>
      <c r="D5" s="11" t="s">
        <v>63</v>
      </c>
      <c r="E5" s="10"/>
      <c r="F5" s="11" t="s">
        <v>64</v>
      </c>
      <c r="G5" s="10"/>
      <c r="H5" s="64" t="s">
        <v>65</v>
      </c>
      <c r="I5" s="10"/>
      <c r="J5" s="11" t="s">
        <v>66</v>
      </c>
      <c r="K5" s="10"/>
      <c r="L5" s="11" t="s">
        <v>67</v>
      </c>
      <c r="M5" s="10"/>
      <c r="N5" s="64" t="s">
        <v>68</v>
      </c>
      <c r="O5" s="10"/>
      <c r="P5" s="12" t="s">
        <v>9</v>
      </c>
      <c r="Q5" s="13"/>
      <c r="S5" s="17"/>
    </row>
    <row r="6" spans="1:17" ht="12.75">
      <c r="A6" s="14"/>
      <c r="B6" s="15" t="s">
        <v>10</v>
      </c>
      <c r="C6" s="15" t="s">
        <v>11</v>
      </c>
      <c r="D6" s="15" t="s">
        <v>10</v>
      </c>
      <c r="E6" s="15" t="s">
        <v>11</v>
      </c>
      <c r="F6" s="15" t="s">
        <v>10</v>
      </c>
      <c r="G6" s="15" t="s">
        <v>11</v>
      </c>
      <c r="H6" s="15" t="s">
        <v>10</v>
      </c>
      <c r="I6" s="15" t="s">
        <v>11</v>
      </c>
      <c r="J6" s="15" t="s">
        <v>10</v>
      </c>
      <c r="K6" s="15" t="s">
        <v>11</v>
      </c>
      <c r="L6" s="15" t="s">
        <v>10</v>
      </c>
      <c r="M6" s="15" t="s">
        <v>11</v>
      </c>
      <c r="N6" s="15" t="s">
        <v>10</v>
      </c>
      <c r="O6" s="15" t="s">
        <v>11</v>
      </c>
      <c r="P6" s="16" t="s">
        <v>10</v>
      </c>
      <c r="Q6" s="16" t="s">
        <v>11</v>
      </c>
    </row>
    <row r="7" spans="1:17" s="40" customFormat="1" ht="12.75">
      <c r="A7" s="55" t="s">
        <v>12</v>
      </c>
      <c r="B7" s="56"/>
      <c r="C7" s="56">
        <v>10</v>
      </c>
      <c r="D7" s="65"/>
      <c r="E7" s="56">
        <v>11</v>
      </c>
      <c r="F7" s="58"/>
      <c r="G7" s="56">
        <v>15</v>
      </c>
      <c r="H7" s="58"/>
      <c r="I7" s="65">
        <v>15</v>
      </c>
      <c r="J7" s="58"/>
      <c r="K7" s="65">
        <v>12</v>
      </c>
      <c r="L7" s="58"/>
      <c r="M7" s="65">
        <v>9</v>
      </c>
      <c r="N7" s="56"/>
      <c r="O7" s="65">
        <v>8</v>
      </c>
      <c r="P7" s="58"/>
      <c r="Q7" s="59"/>
    </row>
    <row r="8" spans="1:17" s="44" customFormat="1" ht="12.75" hidden="1">
      <c r="A8" s="60" t="s">
        <v>35</v>
      </c>
      <c r="B8" s="60">
        <v>1</v>
      </c>
      <c r="C8" s="23">
        <f>100*(($C$7-B8+1)/$C$7)</f>
        <v>100</v>
      </c>
      <c r="D8" s="23">
        <v>1</v>
      </c>
      <c r="E8" s="23">
        <f>100*(($E$7-D8+1)/$E$7)</f>
        <v>100</v>
      </c>
      <c r="F8" s="23">
        <v>1</v>
      </c>
      <c r="G8" s="23">
        <f>100*(($G$7-F8+1)/$G$7)</f>
        <v>100</v>
      </c>
      <c r="H8" s="23">
        <v>1</v>
      </c>
      <c r="I8" s="23">
        <f>100*(($I$7-H8+1)/$I$7)</f>
        <v>100</v>
      </c>
      <c r="J8" s="23">
        <v>1</v>
      </c>
      <c r="K8" s="23">
        <f>100*(($K$7-J8+1)/$K$7)</f>
        <v>100</v>
      </c>
      <c r="L8" s="23">
        <v>1</v>
      </c>
      <c r="M8" s="23">
        <f>100*(($M$7-L8+1)/$M$7)</f>
        <v>100</v>
      </c>
      <c r="N8" s="23">
        <v>1</v>
      </c>
      <c r="O8" s="23">
        <f>100*(($O$7-N8+1)/$O$7)</f>
        <v>100</v>
      </c>
      <c r="P8" s="23"/>
      <c r="Q8" s="61"/>
    </row>
    <row r="9" spans="1:19" s="49" customFormat="1" ht="12.75">
      <c r="A9" s="23" t="s">
        <v>44</v>
      </c>
      <c r="B9" s="23">
        <v>1</v>
      </c>
      <c r="C9" s="23">
        <f>100*(($C$7-B9+1)/$C$7)</f>
        <v>100</v>
      </c>
      <c r="D9" s="23">
        <v>5</v>
      </c>
      <c r="E9" s="66">
        <f>100*(($E$7-D9+1)/$E$7)</f>
        <v>63.63636363636363</v>
      </c>
      <c r="F9" s="23">
        <v>2</v>
      </c>
      <c r="G9" s="23">
        <f>100*(($G$7-F9+1)/$G$7)</f>
        <v>93.33333333333333</v>
      </c>
      <c r="H9" s="23">
        <v>5</v>
      </c>
      <c r="I9" s="66">
        <f>100*(($I$7-H9+1)/$I$7)</f>
        <v>73.33333333333333</v>
      </c>
      <c r="J9" s="23">
        <v>4</v>
      </c>
      <c r="K9" s="23">
        <f>100*(($K$7-J9+1)/$K$7)</f>
        <v>75</v>
      </c>
      <c r="L9" s="23">
        <v>2</v>
      </c>
      <c r="M9" s="23">
        <f>100*(($M$7-L9+1)/$M$7)</f>
        <v>88.88888888888889</v>
      </c>
      <c r="N9" s="23">
        <v>1</v>
      </c>
      <c r="O9" s="23">
        <f>100*(($O$7-N9+1)/$O$7)</f>
        <v>100</v>
      </c>
      <c r="P9" s="23">
        <f>P8+1</f>
        <v>1</v>
      </c>
      <c r="Q9" s="27">
        <f>+O9+M9+K9+G9+C9</f>
        <v>457.22222222222223</v>
      </c>
      <c r="S9" s="67"/>
    </row>
    <row r="10" spans="1:19" s="49" customFormat="1" ht="12.75">
      <c r="A10" s="23" t="s">
        <v>36</v>
      </c>
      <c r="B10" s="23">
        <v>5</v>
      </c>
      <c r="C10" s="68">
        <f>100*(($C$7-B10+1)/$C$7)</f>
        <v>60</v>
      </c>
      <c r="D10" s="23">
        <v>1</v>
      </c>
      <c r="E10" s="23">
        <f>100*(($E$7-D10+1)/$E$7)</f>
        <v>100</v>
      </c>
      <c r="F10" s="23">
        <v>3</v>
      </c>
      <c r="G10" s="23">
        <f>100*(($G$7-F10+1)/$G$7)</f>
        <v>86.66666666666667</v>
      </c>
      <c r="H10" s="23">
        <v>6</v>
      </c>
      <c r="I10" s="66">
        <f>100*(($I$7-H10+1)/$I$7)</f>
        <v>66.66666666666666</v>
      </c>
      <c r="J10" s="23">
        <v>1</v>
      </c>
      <c r="K10" s="23">
        <f>100*(($K$7-J10+1)/$K$7)</f>
        <v>100</v>
      </c>
      <c r="L10" s="23">
        <v>4</v>
      </c>
      <c r="M10" s="23">
        <f>100*(($M$7-L10+1)/$M$7)</f>
        <v>66.66666666666666</v>
      </c>
      <c r="N10" s="23">
        <v>2</v>
      </c>
      <c r="O10" s="23">
        <f>100*(($O$7-N10+1)/$O$7)</f>
        <v>87.5</v>
      </c>
      <c r="P10" s="23">
        <f>P9+1</f>
        <v>2</v>
      </c>
      <c r="Q10" s="27">
        <f>+O10+M10+K10+G10+E10</f>
        <v>440.8333333333333</v>
      </c>
      <c r="S10" s="67"/>
    </row>
    <row r="11" spans="1:19" s="49" customFormat="1" ht="12.75">
      <c r="A11" s="23" t="s">
        <v>47</v>
      </c>
      <c r="B11" s="23">
        <v>2</v>
      </c>
      <c r="C11" s="23">
        <f>100*(($C$7-B11+1)/$C$7)</f>
        <v>90</v>
      </c>
      <c r="D11" s="23">
        <v>3</v>
      </c>
      <c r="E11" s="23">
        <f>100*(($E$7-D11+1)/$E$7)</f>
        <v>81.81818181818183</v>
      </c>
      <c r="F11" s="23">
        <v>4</v>
      </c>
      <c r="G11" s="23">
        <f>100*(($G$7-F11+1)/$G$7)</f>
        <v>80</v>
      </c>
      <c r="H11" s="23">
        <v>4</v>
      </c>
      <c r="I11" s="23">
        <f>100*(($I$7-H11+1)/$I$7)</f>
        <v>80</v>
      </c>
      <c r="J11" s="23">
        <v>6</v>
      </c>
      <c r="K11" s="66">
        <f>100*(($K$7-J11+1)/$K$7)</f>
        <v>58.333333333333336</v>
      </c>
      <c r="L11" s="23">
        <v>1</v>
      </c>
      <c r="M11" s="23">
        <f>100*(($M$7-L11+1)/$M$7)</f>
        <v>100</v>
      </c>
      <c r="N11" s="23">
        <v>8</v>
      </c>
      <c r="O11" s="66">
        <f>100*(($O$7-N11+1)/$O$7)</f>
        <v>12.5</v>
      </c>
      <c r="P11" s="23">
        <f>P10+1</f>
        <v>3</v>
      </c>
      <c r="Q11" s="27">
        <f>M11+I11+G11+E11+C11</f>
        <v>431.8181818181818</v>
      </c>
      <c r="S11" s="67"/>
    </row>
    <row r="12" spans="1:19" s="49" customFormat="1" ht="12.75">
      <c r="A12" s="23" t="s">
        <v>69</v>
      </c>
      <c r="B12" s="23">
        <v>4</v>
      </c>
      <c r="C12" s="66">
        <f>100*(($C$7-B12+1)/$C$7)</f>
        <v>70</v>
      </c>
      <c r="D12" s="23">
        <v>2</v>
      </c>
      <c r="E12" s="23">
        <f>100*(($E$7-D12+1)/$E$7)</f>
        <v>90.9090909090909</v>
      </c>
      <c r="F12" s="23">
        <v>7</v>
      </c>
      <c r="G12" s="66">
        <f>100*(($G$7-F12+1)/$G$7)</f>
        <v>60</v>
      </c>
      <c r="H12" s="23">
        <v>3</v>
      </c>
      <c r="I12" s="23">
        <f>100*(($I$7-H12+1)/$I$7)</f>
        <v>86.66666666666667</v>
      </c>
      <c r="J12" s="23">
        <v>2</v>
      </c>
      <c r="K12" s="23">
        <f>100*(($K$7-J12+1)/$K$7)</f>
        <v>91.66666666666666</v>
      </c>
      <c r="L12" s="23">
        <v>3</v>
      </c>
      <c r="M12" s="23">
        <f>100*(($M$7-L12+1)/$M$7)</f>
        <v>77.77777777777779</v>
      </c>
      <c r="N12" s="23">
        <v>3</v>
      </c>
      <c r="O12" s="23">
        <f>100*(($O$7-N12+1)/$O$7)</f>
        <v>75</v>
      </c>
      <c r="P12" s="23">
        <f>P11+1</f>
        <v>4</v>
      </c>
      <c r="Q12" s="27">
        <f>+O12+M12+K12+I12+E12</f>
        <v>422.02020202020196</v>
      </c>
      <c r="S12" s="67"/>
    </row>
    <row r="13" spans="1:19" s="49" customFormat="1" ht="12.75">
      <c r="A13" s="23" t="s">
        <v>39</v>
      </c>
      <c r="B13" s="23">
        <v>3</v>
      </c>
      <c r="C13" s="23">
        <f>100*(($C$7-B13+1)/$C$7)</f>
        <v>80</v>
      </c>
      <c r="D13" s="23">
        <v>6</v>
      </c>
      <c r="E13" s="23">
        <f>100*(($E$7-D13+1)/$E$7)</f>
        <v>54.54545454545454</v>
      </c>
      <c r="F13" s="23">
        <v>1</v>
      </c>
      <c r="G13" s="23">
        <f>100*(($G$7-F13+1)/$G$7)</f>
        <v>100</v>
      </c>
      <c r="H13" s="23">
        <v>1</v>
      </c>
      <c r="I13" s="23">
        <f>100*(($I$7-H13+1)/$I$7)</f>
        <v>100</v>
      </c>
      <c r="J13" s="23">
        <v>8</v>
      </c>
      <c r="K13" s="69">
        <f>100*(($K$7-J13+1)/$K$7)</f>
        <v>41.66666666666667</v>
      </c>
      <c r="L13" s="23">
        <v>5</v>
      </c>
      <c r="M13" s="23">
        <f>100*(($M$7-L13+1)/$M$7)</f>
        <v>55.55555555555556</v>
      </c>
      <c r="N13" s="23"/>
      <c r="O13" s="23"/>
      <c r="P13" s="23">
        <f>P12+1</f>
        <v>5</v>
      </c>
      <c r="Q13" s="27">
        <f>+M13+I13+G13+E13+C13</f>
        <v>390.1010101010101</v>
      </c>
      <c r="S13" s="67"/>
    </row>
    <row r="14" spans="1:19" s="49" customFormat="1" ht="12.75">
      <c r="A14" s="23" t="s">
        <v>70</v>
      </c>
      <c r="B14" s="23">
        <v>6</v>
      </c>
      <c r="C14" s="23">
        <f>100*(($C$7-B14+1)/$C$7)</f>
        <v>50</v>
      </c>
      <c r="D14" s="23">
        <v>4</v>
      </c>
      <c r="E14" s="23">
        <f>100*(($E$7-D14+1)/$E$7)</f>
        <v>72.72727272727273</v>
      </c>
      <c r="F14" s="23">
        <v>5</v>
      </c>
      <c r="G14" s="23">
        <f>100*(($G$7-F14+1)/$G$7)</f>
        <v>73.33333333333333</v>
      </c>
      <c r="H14" s="23">
        <v>7</v>
      </c>
      <c r="I14" s="23">
        <f>100*(($I$7-H14+1)/$I$7)</f>
        <v>60</v>
      </c>
      <c r="J14" s="23">
        <v>5</v>
      </c>
      <c r="K14" s="23">
        <f>100*(($K$7-J14+1)/$K$7)</f>
        <v>66.66666666666666</v>
      </c>
      <c r="L14" s="23">
        <v>6</v>
      </c>
      <c r="M14" s="66">
        <f>100*(($M$7-L14+1)/$M$7)</f>
        <v>44.44444444444444</v>
      </c>
      <c r="N14" s="23">
        <v>5</v>
      </c>
      <c r="O14" s="66">
        <f>100*(($O$7-N14+1)/$O$7)</f>
        <v>50</v>
      </c>
      <c r="P14" s="23">
        <f>P13+1</f>
        <v>6</v>
      </c>
      <c r="Q14" s="27">
        <f>+K14+I14+G14+E14+C14</f>
        <v>322.72727272727275</v>
      </c>
      <c r="S14" s="67"/>
    </row>
    <row r="15" spans="1:19" s="49" customFormat="1" ht="12.75">
      <c r="A15" s="23" t="s">
        <v>41</v>
      </c>
      <c r="B15" s="23">
        <v>7</v>
      </c>
      <c r="C15" s="23">
        <f>100*(($C$7-B15+1)/$C$7)</f>
        <v>40</v>
      </c>
      <c r="D15" s="23">
        <v>7</v>
      </c>
      <c r="E15" s="23">
        <f>100*(($E$7-D15+1)/$E$7)</f>
        <v>45.45454545454545</v>
      </c>
      <c r="F15" s="23">
        <v>9</v>
      </c>
      <c r="G15" s="23">
        <f>100*(($G$7-F15+1)/$G$7)</f>
        <v>46.666666666666664</v>
      </c>
      <c r="H15" s="23">
        <v>9</v>
      </c>
      <c r="I15" s="23">
        <f>100*(($I$7-H15+1)/$I$7)</f>
        <v>46.666666666666664</v>
      </c>
      <c r="J15" s="23">
        <v>3</v>
      </c>
      <c r="K15" s="23">
        <f>100*(($K$7-J15+1)/$K$7)</f>
        <v>83.33333333333334</v>
      </c>
      <c r="L15" s="23"/>
      <c r="M15" s="23"/>
      <c r="N15" s="23">
        <v>6</v>
      </c>
      <c r="O15" s="66">
        <f>100*(($O$7-N15+1)/$O$7)</f>
        <v>37.5</v>
      </c>
      <c r="P15" s="23">
        <f>P14+1</f>
        <v>7</v>
      </c>
      <c r="Q15" s="27">
        <f>+K15+I15+G15+E15+C15</f>
        <v>262.1212121212121</v>
      </c>
      <c r="S15" s="67"/>
    </row>
    <row r="16" spans="1:19" s="49" customFormat="1" ht="12.75">
      <c r="A16" s="23" t="s">
        <v>48</v>
      </c>
      <c r="B16" s="23">
        <v>10</v>
      </c>
      <c r="C16" s="23">
        <f>100*(($C$7-B16+1)/$C$7)</f>
        <v>10</v>
      </c>
      <c r="D16" s="23">
        <v>11</v>
      </c>
      <c r="E16" s="23">
        <f>100*(($E$7-D16+1)/$E$7)</f>
        <v>9.090909090909092</v>
      </c>
      <c r="F16" s="23">
        <v>6</v>
      </c>
      <c r="G16" s="23">
        <f>100*(($G$7-F16+1)/$G$7)</f>
        <v>66.66666666666666</v>
      </c>
      <c r="H16" s="23">
        <v>2</v>
      </c>
      <c r="I16" s="23">
        <f>100*(($I$7-H16+1)/$I$7)</f>
        <v>93.33333333333333</v>
      </c>
      <c r="J16" s="23">
        <v>12</v>
      </c>
      <c r="K16" s="23">
        <f>100*(($K$7-J16+1)/$K$7)</f>
        <v>8.333333333333332</v>
      </c>
      <c r="L16" s="23"/>
      <c r="M16" s="23"/>
      <c r="N16" s="23"/>
      <c r="O16" s="23"/>
      <c r="P16" s="23">
        <f>P15+1</f>
        <v>8</v>
      </c>
      <c r="Q16" s="27">
        <f>C16+E16+G16+I16+K16+M16+O16</f>
        <v>187.4242424242424</v>
      </c>
      <c r="S16" s="67"/>
    </row>
    <row r="17" spans="1:19" s="49" customFormat="1" ht="12.75">
      <c r="A17" s="23" t="s">
        <v>71</v>
      </c>
      <c r="B17" s="23"/>
      <c r="C17" s="23"/>
      <c r="D17" s="23">
        <v>10</v>
      </c>
      <c r="E17" s="23">
        <f>100*(($E$7-D17+1)/$E$7)</f>
        <v>18.181818181818183</v>
      </c>
      <c r="F17" s="23">
        <v>13</v>
      </c>
      <c r="G17" s="23">
        <f>100*(($G$7-F17+1)/$G$7)</f>
        <v>20</v>
      </c>
      <c r="H17" s="23">
        <v>13</v>
      </c>
      <c r="I17" s="23">
        <f>100*(($I$7-H17+1)/$I$7)</f>
        <v>20</v>
      </c>
      <c r="J17" s="23">
        <v>12</v>
      </c>
      <c r="K17" s="66">
        <f>100*(($K$7-J17+1)/$K$7)</f>
        <v>8.333333333333332</v>
      </c>
      <c r="L17" s="23">
        <v>7</v>
      </c>
      <c r="M17" s="23">
        <f>100*(($M$7-L17+1)/$M$7)</f>
        <v>33.33333333333333</v>
      </c>
      <c r="N17" s="23">
        <v>4</v>
      </c>
      <c r="O17" s="23">
        <f>100*(($O$7-N17+1)/$O$7)</f>
        <v>62.5</v>
      </c>
      <c r="P17" s="23">
        <f>P16+1</f>
        <v>9</v>
      </c>
      <c r="Q17" s="27">
        <f>+O17+M17+I17+G17+E17</f>
        <v>154.0151515151515</v>
      </c>
      <c r="S17" s="67"/>
    </row>
    <row r="18" spans="1:19" s="49" customFormat="1" ht="12.75">
      <c r="A18" s="23" t="s">
        <v>40</v>
      </c>
      <c r="B18" s="23">
        <v>9</v>
      </c>
      <c r="C18" s="23">
        <f>100*(($C$7-B18+1)/$C$7)</f>
        <v>20</v>
      </c>
      <c r="D18" s="23">
        <v>9</v>
      </c>
      <c r="E18" s="23">
        <f>100*(($E$7-D18+1)/$E$7)</f>
        <v>27.27272727272727</v>
      </c>
      <c r="F18" s="23">
        <v>12</v>
      </c>
      <c r="G18" s="23">
        <f>100*(($G$7-F18+1)/$G$7)</f>
        <v>26.666666666666668</v>
      </c>
      <c r="H18" s="23">
        <v>14</v>
      </c>
      <c r="I18" s="23">
        <f>100*(($I$7-H18+1)/$I$7)</f>
        <v>13.333333333333334</v>
      </c>
      <c r="J18" s="23">
        <v>12</v>
      </c>
      <c r="K18" s="23">
        <f>100*(($K$7-J18+1)/$K$7)</f>
        <v>8.333333333333332</v>
      </c>
      <c r="L18" s="23"/>
      <c r="M18" s="23"/>
      <c r="N18" s="23"/>
      <c r="O18" s="23"/>
      <c r="P18" s="23">
        <f>P17+1</f>
        <v>10</v>
      </c>
      <c r="Q18" s="27">
        <f>C18+E18+G18+I18+K18+M18+O18</f>
        <v>95.6060606060606</v>
      </c>
      <c r="S18" s="67"/>
    </row>
    <row r="19" spans="1:19" s="49" customFormat="1" ht="12.75">
      <c r="A19" s="23" t="s">
        <v>72</v>
      </c>
      <c r="B19" s="23"/>
      <c r="C19" s="23"/>
      <c r="D19" s="23"/>
      <c r="E19" s="23"/>
      <c r="F19" s="23">
        <v>10</v>
      </c>
      <c r="G19" s="23">
        <f>100*(($G$7-F19+1)/$G$7)</f>
        <v>40</v>
      </c>
      <c r="H19" s="23">
        <v>8</v>
      </c>
      <c r="I19" s="23">
        <f>100*(($I$7-H19+1)/$I$7)</f>
        <v>53.333333333333336</v>
      </c>
      <c r="J19" s="23"/>
      <c r="K19" s="23"/>
      <c r="L19" s="23"/>
      <c r="M19" s="23"/>
      <c r="N19" s="23"/>
      <c r="O19" s="23"/>
      <c r="P19" s="23">
        <f>P18+1</f>
        <v>11</v>
      </c>
      <c r="Q19" s="27">
        <f>C19+E19+G19+I19+K19+M19+O19</f>
        <v>93.33333333333334</v>
      </c>
      <c r="S19" s="67"/>
    </row>
    <row r="20" spans="1:19" s="49" customFormat="1" ht="12.75">
      <c r="A20" s="23" t="s">
        <v>73</v>
      </c>
      <c r="B20" s="23"/>
      <c r="C20" s="23"/>
      <c r="D20" s="23"/>
      <c r="E20" s="23"/>
      <c r="F20" s="23">
        <v>8</v>
      </c>
      <c r="G20" s="23">
        <f>100*(($G$7-F20+1)/$G$7)</f>
        <v>53.333333333333336</v>
      </c>
      <c r="H20" s="23">
        <v>11</v>
      </c>
      <c r="I20" s="23">
        <f>100*(($I$7-H20+1)/$I$7)</f>
        <v>33.33333333333333</v>
      </c>
      <c r="J20" s="23"/>
      <c r="K20" s="23"/>
      <c r="L20" s="23"/>
      <c r="M20" s="23"/>
      <c r="N20" s="23"/>
      <c r="O20" s="23"/>
      <c r="P20" s="23">
        <f>P19+1</f>
        <v>12</v>
      </c>
      <c r="Q20" s="27">
        <f>C20+E20+G20+I20+K20+M20+O20</f>
        <v>86.66666666666666</v>
      </c>
      <c r="S20" s="67"/>
    </row>
    <row r="21" spans="1:19" s="49" customFormat="1" ht="12.75">
      <c r="A21" s="23" t="s">
        <v>74</v>
      </c>
      <c r="B21" s="23"/>
      <c r="C21" s="23"/>
      <c r="D21" s="23"/>
      <c r="E21" s="23"/>
      <c r="F21" s="23">
        <v>14</v>
      </c>
      <c r="G21" s="23">
        <f>100*(($G$7-F21+1)/$G$7)</f>
        <v>13.333333333333334</v>
      </c>
      <c r="H21" s="23">
        <v>15</v>
      </c>
      <c r="I21" s="23">
        <f>100*(($I$7-H21+1)/$I$7)</f>
        <v>6.666666666666667</v>
      </c>
      <c r="J21" s="23">
        <v>7</v>
      </c>
      <c r="K21" s="23">
        <f>100*(($K$7-J21+1)/$K$7)</f>
        <v>50</v>
      </c>
      <c r="L21" s="23"/>
      <c r="M21" s="23"/>
      <c r="N21" s="23"/>
      <c r="O21" s="23"/>
      <c r="P21" s="23">
        <f>P20+1</f>
        <v>13</v>
      </c>
      <c r="Q21" s="27">
        <f>C21+E21+G21+I21+K21+M21+O21</f>
        <v>70</v>
      </c>
      <c r="S21" s="67"/>
    </row>
    <row r="22" spans="1:19" s="49" customFormat="1" ht="12.75">
      <c r="A22" s="23" t="s">
        <v>75</v>
      </c>
      <c r="B22" s="23"/>
      <c r="C22" s="27"/>
      <c r="D22" s="23"/>
      <c r="E22" s="23"/>
      <c r="F22" s="23">
        <v>11</v>
      </c>
      <c r="G22" s="23">
        <f>100*(($G$7-F22+1)/$G$7)</f>
        <v>33.33333333333333</v>
      </c>
      <c r="H22" s="23">
        <v>12</v>
      </c>
      <c r="I22" s="23">
        <f>100*(($I$7-H22+1)/$I$7)</f>
        <v>26.666666666666668</v>
      </c>
      <c r="J22" s="23"/>
      <c r="K22" s="23"/>
      <c r="L22" s="23"/>
      <c r="M22" s="23"/>
      <c r="N22" s="23"/>
      <c r="O22" s="23"/>
      <c r="P22" s="23">
        <f>P21+1</f>
        <v>14</v>
      </c>
      <c r="Q22" s="27">
        <f>C22+E22+G22+I22+K22+M22+O22</f>
        <v>60</v>
      </c>
      <c r="S22" s="67"/>
    </row>
    <row r="23" spans="1:19" s="49" customFormat="1" ht="12.75">
      <c r="A23" s="23" t="s">
        <v>76</v>
      </c>
      <c r="B23" s="23"/>
      <c r="C23" s="44"/>
      <c r="D23" s="23"/>
      <c r="E23" s="23"/>
      <c r="F23" s="23"/>
      <c r="G23" s="23"/>
      <c r="H23" s="23">
        <v>10</v>
      </c>
      <c r="I23" s="23">
        <f>100*(($I$7-H23+1)/$I$7)</f>
        <v>40</v>
      </c>
      <c r="J23" s="23"/>
      <c r="K23" s="23"/>
      <c r="L23" s="23"/>
      <c r="M23" s="23"/>
      <c r="N23" s="23"/>
      <c r="O23" s="23"/>
      <c r="P23" s="23">
        <f>P22+1</f>
        <v>15</v>
      </c>
      <c r="Q23" s="27">
        <f>C23+E23+G23+I23+K23+M23+O23</f>
        <v>40</v>
      </c>
      <c r="S23" s="67"/>
    </row>
    <row r="24" spans="1:19" s="49" customFormat="1" ht="12.75">
      <c r="A24" s="23" t="s">
        <v>77</v>
      </c>
      <c r="B24" s="23"/>
      <c r="C24" s="44"/>
      <c r="D24" s="23">
        <v>8</v>
      </c>
      <c r="E24" s="23">
        <f>100*(($E$7-D24+1)/$E$7)</f>
        <v>36.36363636363637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>
        <f>P23+1</f>
        <v>16</v>
      </c>
      <c r="Q24" s="27">
        <f>C24+E24+G24+I24+K24+M24+O24</f>
        <v>36.36363636363637</v>
      </c>
      <c r="S24" s="67"/>
    </row>
    <row r="25" spans="1:19" s="49" customFormat="1" ht="12.75">
      <c r="A25" s="23" t="s">
        <v>78</v>
      </c>
      <c r="B25" s="23"/>
      <c r="C25" s="44"/>
      <c r="D25" s="23"/>
      <c r="E25" s="23"/>
      <c r="F25" s="23"/>
      <c r="G25" s="23"/>
      <c r="H25" s="23"/>
      <c r="I25" s="23"/>
      <c r="J25" s="23">
        <v>9</v>
      </c>
      <c r="K25" s="23">
        <f>100*(($K$7-J25+1)/$K$7)</f>
        <v>33.33333333333333</v>
      </c>
      <c r="L25" s="23"/>
      <c r="M25" s="23"/>
      <c r="N25" s="23"/>
      <c r="O25" s="23"/>
      <c r="P25" s="23">
        <f>P24+1</f>
        <v>17</v>
      </c>
      <c r="Q25" s="70">
        <f>C25+E25+G25+I25+K25+M25+O25</f>
        <v>33.33333333333333</v>
      </c>
      <c r="S25" s="67"/>
    </row>
    <row r="26" spans="1:19" s="49" customFormat="1" ht="12.75">
      <c r="A26" s="23" t="s">
        <v>79</v>
      </c>
      <c r="B26" s="23">
        <v>8</v>
      </c>
      <c r="C26" s="44">
        <f>100*(($C$7-B26+1)/$C$7)</f>
        <v>30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f>P25+1</f>
        <v>18</v>
      </c>
      <c r="Q26" s="70">
        <f>C26+E26+G26+I26+K26+M26+O26</f>
        <v>30</v>
      </c>
      <c r="S26" s="67"/>
    </row>
    <row r="27" spans="1:19" s="71" customFormat="1" ht="12.75">
      <c r="A27" s="23" t="s">
        <v>80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>
        <v>7</v>
      </c>
      <c r="O27" s="23">
        <f>100*(($O$7-N27+1)/$O$7)</f>
        <v>25</v>
      </c>
      <c r="P27" s="23">
        <f>P26+1</f>
        <v>19</v>
      </c>
      <c r="Q27" s="70">
        <f>C27+E27+G27+I27+K27+M27+O27</f>
        <v>25</v>
      </c>
      <c r="S27" s="67"/>
    </row>
    <row r="28" spans="1:19" s="49" customFormat="1" ht="12.75">
      <c r="A28" s="23" t="s">
        <v>81</v>
      </c>
      <c r="B28" s="23"/>
      <c r="C28" s="44"/>
      <c r="D28" s="23"/>
      <c r="E28" s="44"/>
      <c r="F28" s="23"/>
      <c r="G28" s="44"/>
      <c r="H28" s="23"/>
      <c r="I28" s="44"/>
      <c r="J28" s="23"/>
      <c r="K28" s="23"/>
      <c r="L28" s="23">
        <v>8</v>
      </c>
      <c r="M28" s="23">
        <f>100*(($M$7-L28+1)/$M$7)</f>
        <v>22.22222222222222</v>
      </c>
      <c r="N28" s="23"/>
      <c r="O28" s="23"/>
      <c r="P28" s="23">
        <f>P27+1</f>
        <v>20</v>
      </c>
      <c r="Q28" s="70">
        <f>C28+E28+G28+I28+K28+M28+O28</f>
        <v>22.22222222222222</v>
      </c>
      <c r="S28" s="67"/>
    </row>
    <row r="29" spans="1:19" s="49" customFormat="1" ht="12.75">
      <c r="A29" s="23" t="s">
        <v>82</v>
      </c>
      <c r="B29" s="23"/>
      <c r="C29" s="44"/>
      <c r="D29" s="23"/>
      <c r="E29" s="44"/>
      <c r="F29" s="23"/>
      <c r="G29" s="44"/>
      <c r="H29" s="23"/>
      <c r="I29" s="44"/>
      <c r="J29" s="23"/>
      <c r="K29" s="44"/>
      <c r="L29" s="23">
        <v>9</v>
      </c>
      <c r="M29" s="23">
        <f>100*(($M$7-L29+1)/$M$7)</f>
        <v>11.11111111111111</v>
      </c>
      <c r="N29" s="23"/>
      <c r="O29" s="23"/>
      <c r="P29" s="23">
        <f>P28+1</f>
        <v>21</v>
      </c>
      <c r="Q29" s="70">
        <f>C29+E29+G29+I29+K29+M29+O29</f>
        <v>11.11111111111111</v>
      </c>
      <c r="S29" s="67"/>
    </row>
    <row r="30" spans="1:19" s="49" customFormat="1" ht="12.75">
      <c r="A30" s="23" t="s">
        <v>83</v>
      </c>
      <c r="B30" s="23"/>
      <c r="C30" s="44"/>
      <c r="D30" s="23"/>
      <c r="E30" s="23"/>
      <c r="F30" s="23">
        <v>15</v>
      </c>
      <c r="G30" s="23">
        <f>100*(($G$7-F30+1)/$G$7)</f>
        <v>6.666666666666667</v>
      </c>
      <c r="H30" s="23"/>
      <c r="I30" s="23"/>
      <c r="J30" s="23"/>
      <c r="K30" s="23"/>
      <c r="L30" s="23"/>
      <c r="M30" s="23"/>
      <c r="N30" s="23"/>
      <c r="O30" s="23"/>
      <c r="P30" s="23">
        <f>P29+1</f>
        <v>22</v>
      </c>
      <c r="Q30" s="70">
        <f>C30+E30+G30+I30+K30+M30+O30</f>
        <v>6.666666666666667</v>
      </c>
      <c r="S30" s="67"/>
    </row>
    <row r="31" spans="1:19" s="71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70"/>
      <c r="S31" s="67"/>
    </row>
    <row r="32" spans="1:19" s="71" customFormat="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1"/>
      <c r="S32" s="67"/>
    </row>
    <row r="33" spans="1:19" ht="12.75" hidden="1">
      <c r="A33" s="26"/>
      <c r="B33" s="23"/>
      <c r="C33" s="44">
        <f>SUM(C9:C31)</f>
        <v>550</v>
      </c>
      <c r="D33" s="23"/>
      <c r="E33" s="44">
        <f>SUM(E9:E31)</f>
        <v>600</v>
      </c>
      <c r="F33" s="23"/>
      <c r="G33" s="44">
        <f>SUM(G9:G31)</f>
        <v>800.0000000000001</v>
      </c>
      <c r="H33" s="23"/>
      <c r="I33" s="44">
        <f>SUM(I9:I31)</f>
        <v>800.0000000000001</v>
      </c>
      <c r="J33" s="23"/>
      <c r="K33" s="44">
        <f>SUM(K9:K31)</f>
        <v>625.0000000000001</v>
      </c>
      <c r="L33" s="23"/>
      <c r="M33" s="44">
        <f>SUM(M9:M31)</f>
        <v>500</v>
      </c>
      <c r="N33" s="23"/>
      <c r="O33" s="44">
        <f>SUM(O9:O31)</f>
        <v>450</v>
      </c>
      <c r="P33" s="23"/>
      <c r="Q33" s="44"/>
      <c r="S33" s="45"/>
    </row>
  </sheetData>
  <sheetProtection sheet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122" zoomScaleNormal="122" workbookViewId="0" topLeftCell="A1">
      <selection activeCell="C28" sqref="C28"/>
    </sheetView>
  </sheetViews>
  <sheetFormatPr defaultColWidth="12.57421875" defaultRowHeight="12.75"/>
  <cols>
    <col min="1" max="1" width="24.00390625" style="0" customWidth="1"/>
    <col min="2" max="8" width="6.57421875" style="0" customWidth="1"/>
    <col min="9" max="9" width="8.140625" style="0" customWidth="1"/>
    <col min="10" max="15" width="6.57421875" style="0" customWidth="1"/>
    <col min="16" max="17" width="8.28125" style="0" customWidth="1"/>
    <col min="18" max="19" width="11.57421875" style="0" customWidth="1"/>
    <col min="20" max="20" width="9.140625" style="0" customWidth="1"/>
    <col min="21" max="16384" width="11.57421875" style="0" customWidth="1"/>
  </cols>
  <sheetData>
    <row r="1" spans="3:17" s="1" customFormat="1" ht="15">
      <c r="C1" s="1" t="s">
        <v>59</v>
      </c>
      <c r="O1" s="4" t="s">
        <v>60</v>
      </c>
      <c r="P1" s="3">
        <f>' Groupes'!I3</f>
        <v>0</v>
      </c>
      <c r="Q1" s="4"/>
    </row>
    <row r="2" spans="3:17" s="6" customFormat="1" ht="12.75">
      <c r="C2" s="5"/>
      <c r="D2" s="5" t="s">
        <v>61</v>
      </c>
      <c r="Q2" s="7"/>
    </row>
    <row r="3" spans="3:17" s="6" customFormat="1" ht="12.75">
      <c r="C3" s="5"/>
      <c r="Q3" s="7"/>
    </row>
    <row r="4" spans="1:20" s="6" customFormat="1" ht="12.75" hidden="1">
      <c r="A4" s="6" t="s">
        <v>26</v>
      </c>
      <c r="C4" s="6" t="e">
        <f>SUM(#REF!)</f>
        <v>#REF!</v>
      </c>
      <c r="F4" s="23"/>
      <c r="G4" s="58" t="e">
        <f>100*((#REF!-F4+1)/#REF!)</f>
        <v>#REF!</v>
      </c>
      <c r="P4" s="72"/>
      <c r="Q4" s="72"/>
      <c r="S4"/>
      <c r="T4"/>
    </row>
    <row r="5" spans="2:20" s="6" customFormat="1" ht="12.75" hidden="1">
      <c r="B5"/>
      <c r="C5" s="58" t="e">
        <f>100*((#REF!-B5+1)/#REF!)</f>
        <v>#REF!</v>
      </c>
      <c r="D5"/>
      <c r="E5" s="58" t="e">
        <f>100*((#REF!-D5+1)/#REF!)</f>
        <v>#REF!</v>
      </c>
      <c r="F5" s="23"/>
      <c r="G5" s="58" t="e">
        <f>100*((#REF!-F5+1)/#REF!)</f>
        <v>#REF!</v>
      </c>
      <c r="H5"/>
      <c r="I5" s="58" t="e">
        <f>100*((#REF!-H5+1)/#REF!)</f>
        <v>#REF!</v>
      </c>
      <c r="J5"/>
      <c r="K5" s="58" t="e">
        <f>100*((#REF!-J5+1)/#REF!)</f>
        <v>#REF!</v>
      </c>
      <c r="L5"/>
      <c r="M5" s="58" t="e">
        <f>100*((#REF!-L5+1)/#REF!)</f>
        <v>#REF!</v>
      </c>
      <c r="N5"/>
      <c r="O5" s="58" t="e">
        <f>100*((#REF!-N5+1)/#REF!)</f>
        <v>#REF!</v>
      </c>
      <c r="P5" s="72"/>
      <c r="Q5" s="72"/>
      <c r="S5"/>
      <c r="T5"/>
    </row>
    <row r="6" spans="5:20" s="6" customFormat="1" ht="12.75" hidden="1">
      <c r="E6" s="71" t="e">
        <f>SUM(#REF!)</f>
        <v>#REF!</v>
      </c>
      <c r="G6" s="71" t="e">
        <f>SUM(#REF!)</f>
        <v>#REF!</v>
      </c>
      <c r="Q6" s="7"/>
      <c r="S6"/>
      <c r="T6"/>
    </row>
    <row r="7" spans="1:20" s="6" customFormat="1" ht="15">
      <c r="A7" s="63" t="s">
        <v>51</v>
      </c>
      <c r="Q7" s="7"/>
      <c r="S7"/>
      <c r="T7"/>
    </row>
    <row r="8" spans="1:20" s="6" customFormat="1" ht="12.75">
      <c r="A8" s="8" t="s">
        <v>5</v>
      </c>
      <c r="B8" s="9" t="s">
        <v>62</v>
      </c>
      <c r="C8" s="10"/>
      <c r="D8" s="11" t="s">
        <v>63</v>
      </c>
      <c r="E8" s="10"/>
      <c r="F8" s="11" t="s">
        <v>64</v>
      </c>
      <c r="G8" s="10"/>
      <c r="H8" s="64" t="s">
        <v>65</v>
      </c>
      <c r="I8" s="10"/>
      <c r="J8" s="11" t="s">
        <v>66</v>
      </c>
      <c r="K8" s="10"/>
      <c r="L8" s="10" t="s">
        <v>67</v>
      </c>
      <c r="M8" s="10"/>
      <c r="N8" s="64" t="s">
        <v>68</v>
      </c>
      <c r="O8" s="10"/>
      <c r="P8" s="12" t="s">
        <v>9</v>
      </c>
      <c r="Q8" s="13"/>
      <c r="S8"/>
      <c r="T8"/>
    </row>
    <row r="9" spans="1:20" s="6" customFormat="1" ht="12.75">
      <c r="A9" s="14"/>
      <c r="B9" s="15" t="s">
        <v>10</v>
      </c>
      <c r="C9" s="15" t="s">
        <v>11</v>
      </c>
      <c r="D9" s="15" t="s">
        <v>10</v>
      </c>
      <c r="E9" s="15" t="s">
        <v>11</v>
      </c>
      <c r="F9" s="15" t="s">
        <v>10</v>
      </c>
      <c r="G9" s="15" t="s">
        <v>11</v>
      </c>
      <c r="H9" s="15" t="s">
        <v>10</v>
      </c>
      <c r="I9" s="15" t="s">
        <v>11</v>
      </c>
      <c r="J9" s="15" t="s">
        <v>10</v>
      </c>
      <c r="K9" s="15" t="s">
        <v>11</v>
      </c>
      <c r="L9" s="15" t="s">
        <v>10</v>
      </c>
      <c r="M9" s="15" t="s">
        <v>11</v>
      </c>
      <c r="N9" s="15" t="s">
        <v>10</v>
      </c>
      <c r="O9" s="15" t="s">
        <v>11</v>
      </c>
      <c r="P9" s="16" t="s">
        <v>10</v>
      </c>
      <c r="Q9" s="16" t="s">
        <v>11</v>
      </c>
      <c r="S9"/>
      <c r="T9"/>
    </row>
    <row r="10" spans="1:17" s="17" customFormat="1" ht="12.75">
      <c r="A10" s="73" t="s">
        <v>12</v>
      </c>
      <c r="B10" s="48"/>
      <c r="C10" s="48">
        <v>2</v>
      </c>
      <c r="D10" s="48"/>
      <c r="E10" s="48">
        <v>3</v>
      </c>
      <c r="F10" s="48"/>
      <c r="G10" s="48">
        <v>10</v>
      </c>
      <c r="H10" s="48"/>
      <c r="I10" s="48">
        <v>8</v>
      </c>
      <c r="J10" s="48"/>
      <c r="K10" s="48">
        <v>4</v>
      </c>
      <c r="L10" s="48"/>
      <c r="M10" s="48">
        <v>3</v>
      </c>
      <c r="N10" s="48"/>
      <c r="O10" s="48">
        <v>3</v>
      </c>
      <c r="P10" s="48"/>
      <c r="Q10" s="48"/>
    </row>
    <row r="11" spans="1:20" s="50" customFormat="1" ht="12.75" hidden="1">
      <c r="A11" s="26" t="s">
        <v>84</v>
      </c>
      <c r="B11" s="23">
        <v>1</v>
      </c>
      <c r="C11" s="23">
        <f>100*(($C$10-B11+1)/$C$10)</f>
        <v>100</v>
      </c>
      <c r="D11" s="23">
        <v>1</v>
      </c>
      <c r="E11" s="23">
        <f>100*(($E$10-D11+1)/$E$10)</f>
        <v>100</v>
      </c>
      <c r="F11" s="51">
        <v>1</v>
      </c>
      <c r="G11" s="23">
        <f>100*(($G$10-F11+1)/$G$10)</f>
        <v>100</v>
      </c>
      <c r="H11" s="51">
        <v>1</v>
      </c>
      <c r="I11" s="23">
        <f>100*(($I$10-H11+1)/$I$10)</f>
        <v>100</v>
      </c>
      <c r="J11" s="51">
        <v>1</v>
      </c>
      <c r="K11" s="23">
        <f>100*(($K$10-J11+1)/$K$10)</f>
        <v>100</v>
      </c>
      <c r="L11" s="51">
        <v>1</v>
      </c>
      <c r="M11" s="23">
        <f>100*(($M$10-L11+1)/$M$10)</f>
        <v>100</v>
      </c>
      <c r="N11" s="51">
        <v>1</v>
      </c>
      <c r="O11" s="23">
        <f>100*(($O$10-N11+1)/$O$10)</f>
        <v>100</v>
      </c>
      <c r="P11" s="25"/>
      <c r="Q11" s="25"/>
      <c r="S11" s="21"/>
      <c r="T11" s="21"/>
    </row>
    <row r="12" spans="1:20" s="6" customFormat="1" ht="12.75">
      <c r="A12" s="26" t="s">
        <v>53</v>
      </c>
      <c r="B12" s="26"/>
      <c r="C12" s="23"/>
      <c r="D12" s="23">
        <v>1</v>
      </c>
      <c r="E12" s="23">
        <f>100*(($E$10-D12+1)/$E$10)</f>
        <v>100</v>
      </c>
      <c r="F12" s="26">
        <v>7</v>
      </c>
      <c r="G12" s="66">
        <f>100*(($G$10-F12+1)/$G$10)</f>
        <v>40</v>
      </c>
      <c r="H12" s="26">
        <v>5</v>
      </c>
      <c r="I12" s="23">
        <f>100*(($I$10-H12+1)/$I$10)</f>
        <v>50</v>
      </c>
      <c r="J12" s="26">
        <v>1</v>
      </c>
      <c r="K12" s="23">
        <f>100*(($K$10-J12+1)/$K$10)</f>
        <v>100</v>
      </c>
      <c r="L12" s="26">
        <v>1</v>
      </c>
      <c r="M12" s="23">
        <f>100*(($M$10-L12+1)/$M$10)</f>
        <v>100</v>
      </c>
      <c r="N12" s="26">
        <v>2</v>
      </c>
      <c r="O12" s="23">
        <f>100*(($O$10-N12+1)/$O$10)</f>
        <v>66.66666666666666</v>
      </c>
      <c r="P12" s="27">
        <f>1</f>
        <v>1</v>
      </c>
      <c r="Q12" s="27">
        <f>C12+E12+G12+I12+K12+M12+O126+O12-G12</f>
        <v>416.66666666666663</v>
      </c>
      <c r="S12"/>
      <c r="T12"/>
    </row>
    <row r="13" spans="1:20" s="6" customFormat="1" ht="12.75">
      <c r="A13" s="26" t="s">
        <v>56</v>
      </c>
      <c r="B13" s="23"/>
      <c r="C13" s="23"/>
      <c r="D13" s="26"/>
      <c r="E13" s="26"/>
      <c r="F13" s="23">
        <v>4</v>
      </c>
      <c r="G13" s="23">
        <f>100*(($G$10-F13+1)/$G$10)</f>
        <v>70</v>
      </c>
      <c r="H13" s="26">
        <v>4</v>
      </c>
      <c r="I13" s="23">
        <f>100*(($I$10-H13+1)/$I$10)</f>
        <v>62.5</v>
      </c>
      <c r="J13" s="26">
        <v>3</v>
      </c>
      <c r="K13" s="23">
        <f>100*(($K$10-J13+1)/$K$10)</f>
        <v>50</v>
      </c>
      <c r="L13" s="26"/>
      <c r="M13" s="26"/>
      <c r="N13" s="26">
        <v>1</v>
      </c>
      <c r="O13" s="23">
        <f>100*(($O$10-N13+1)/$O$10)</f>
        <v>100</v>
      </c>
      <c r="P13" s="27">
        <f>P12+1</f>
        <v>2</v>
      </c>
      <c r="Q13" s="27">
        <f>C13+E13+G13+I13+K13+M13+O13</f>
        <v>282.5</v>
      </c>
      <c r="R13" s="7"/>
      <c r="S13" s="71"/>
      <c r="T13"/>
    </row>
    <row r="14" spans="1:20" s="50" customFormat="1" ht="12.75">
      <c r="A14" s="26" t="s">
        <v>85</v>
      </c>
      <c r="B14" s="23">
        <v>1</v>
      </c>
      <c r="C14" s="23">
        <f>100*(($C$10-B14+1)/$C$10)</f>
        <v>100</v>
      </c>
      <c r="D14" s="23">
        <v>2</v>
      </c>
      <c r="E14" s="23">
        <f>100*(($E$10-D14+1)/$E$10)</f>
        <v>66.66666666666666</v>
      </c>
      <c r="F14" s="26">
        <v>5</v>
      </c>
      <c r="G14" s="23">
        <f>100*(($G$10-F14+1)/$G$10)</f>
        <v>60</v>
      </c>
      <c r="H14" s="26">
        <v>7</v>
      </c>
      <c r="I14" s="23">
        <f>100*(($I$10-H14+1)/$I$10)</f>
        <v>25</v>
      </c>
      <c r="J14" s="26"/>
      <c r="K14" s="26"/>
      <c r="L14" s="26"/>
      <c r="M14" s="26"/>
      <c r="N14" s="26"/>
      <c r="O14" s="23"/>
      <c r="P14" s="27">
        <f>P13+1</f>
        <v>3</v>
      </c>
      <c r="Q14" s="27">
        <f>C14+E14+G14+I14+K14+M14+O14</f>
        <v>251.66666666666666</v>
      </c>
      <c r="S14" s="21"/>
      <c r="T14" s="21"/>
    </row>
    <row r="15" spans="1:20" s="6" customFormat="1" ht="12.75">
      <c r="A15" s="26" t="s">
        <v>86</v>
      </c>
      <c r="B15" s="49">
        <v>2</v>
      </c>
      <c r="C15" s="23">
        <f>100*(($C$10-B15+1)/$C$10)</f>
        <v>50</v>
      </c>
      <c r="D15" s="23">
        <v>3</v>
      </c>
      <c r="E15" s="23">
        <f>100*(($E$10-D15+1)/$E$10)</f>
        <v>33.33333333333333</v>
      </c>
      <c r="F15" s="26">
        <v>9</v>
      </c>
      <c r="G15" s="23">
        <f>100*(($G$10-F15+1)/$G$10)</f>
        <v>20</v>
      </c>
      <c r="H15" s="26">
        <v>6</v>
      </c>
      <c r="I15" s="23">
        <f>100*(($I$10-H15+1)/$I$10)</f>
        <v>37.5</v>
      </c>
      <c r="J15" s="26">
        <v>2</v>
      </c>
      <c r="K15" s="23">
        <f>100*(($K$10-J15+1)/$K$10)</f>
        <v>75</v>
      </c>
      <c r="L15" s="26"/>
      <c r="M15" s="26"/>
      <c r="N15" s="26"/>
      <c r="O15" s="26"/>
      <c r="P15" s="27">
        <f>P14+1</f>
        <v>4</v>
      </c>
      <c r="Q15" s="27">
        <f>C15+E15+G15+I15+K15+M15+O15</f>
        <v>215.83333333333331</v>
      </c>
      <c r="S15"/>
      <c r="T15"/>
    </row>
    <row r="16" spans="1:20" s="6" customFormat="1" ht="12.75">
      <c r="A16" s="26" t="s">
        <v>87</v>
      </c>
      <c r="B16" s="49"/>
      <c r="C16" s="23"/>
      <c r="D16" s="23"/>
      <c r="E16" s="26"/>
      <c r="F16" s="26">
        <v>2</v>
      </c>
      <c r="G16" s="23">
        <f>100*(($G$10-F16+1)/$G$10)</f>
        <v>90</v>
      </c>
      <c r="H16" s="26">
        <v>1</v>
      </c>
      <c r="I16" s="23">
        <f>100*(($I$10-H16+1)/$I$10)</f>
        <v>100</v>
      </c>
      <c r="J16" s="26"/>
      <c r="K16" s="26"/>
      <c r="L16" s="26"/>
      <c r="M16" s="26"/>
      <c r="N16" s="26"/>
      <c r="O16" s="26"/>
      <c r="P16" s="27">
        <f>P15+1</f>
        <v>5</v>
      </c>
      <c r="Q16" s="27">
        <f>C16+E16+G16+I16+K16+M16+O16</f>
        <v>190</v>
      </c>
      <c r="S16"/>
      <c r="T16"/>
    </row>
    <row r="17" spans="1:20" s="6" customFormat="1" ht="12.75">
      <c r="A17" s="26" t="s">
        <v>88</v>
      </c>
      <c r="B17" s="23"/>
      <c r="C17" s="23"/>
      <c r="D17" s="23"/>
      <c r="E17" s="26"/>
      <c r="F17" s="26">
        <v>3</v>
      </c>
      <c r="G17" s="23">
        <f>100*(($G$10-F17+1)/$G$10)</f>
        <v>80</v>
      </c>
      <c r="H17" s="26">
        <v>2</v>
      </c>
      <c r="I17" s="23">
        <f>100*(($I$10-H17+1)/$I$10)</f>
        <v>87.5</v>
      </c>
      <c r="J17" s="26"/>
      <c r="K17" s="26"/>
      <c r="L17" s="26"/>
      <c r="M17" s="26"/>
      <c r="N17" s="26"/>
      <c r="O17" s="26"/>
      <c r="P17" s="27">
        <f>P16+1</f>
        <v>6</v>
      </c>
      <c r="Q17" s="27">
        <f>C17+E17+G17+I17+K17+M17+O17</f>
        <v>167.5</v>
      </c>
      <c r="S17"/>
      <c r="T17"/>
    </row>
    <row r="18" spans="1:20" s="6" customFormat="1" ht="12.75">
      <c r="A18" s="26" t="s">
        <v>89</v>
      </c>
      <c r="B18" s="23"/>
      <c r="C18" s="23"/>
      <c r="D18" s="23"/>
      <c r="E18" s="7"/>
      <c r="F18" s="26">
        <v>6</v>
      </c>
      <c r="G18" s="23">
        <f>100*(($G$10-F18+1)/$G$10)</f>
        <v>50</v>
      </c>
      <c r="H18" s="26">
        <v>3</v>
      </c>
      <c r="I18" s="23">
        <f>100*(($I$10-H18+1)/$I$10)</f>
        <v>75</v>
      </c>
      <c r="J18" s="26"/>
      <c r="K18" s="26"/>
      <c r="L18" s="26"/>
      <c r="M18" s="26"/>
      <c r="N18" s="26"/>
      <c r="O18" s="26"/>
      <c r="P18" s="27">
        <f>P17+1</f>
        <v>7</v>
      </c>
      <c r="Q18" s="27">
        <f>C18+E18+G18+I18+K18+M18+O18</f>
        <v>125</v>
      </c>
      <c r="R18" s="74"/>
      <c r="S18" s="26"/>
      <c r="T18"/>
    </row>
    <row r="19" spans="1:20" s="6" customFormat="1" ht="12.75">
      <c r="A19" s="26" t="s">
        <v>90</v>
      </c>
      <c r="B19" s="26"/>
      <c r="C19" s="23"/>
      <c r="D19" s="23"/>
      <c r="E19" s="26"/>
      <c r="F19" s="26">
        <v>1</v>
      </c>
      <c r="G19" s="23">
        <f>100*(($G$10-F19+1)/$G$10)</f>
        <v>100</v>
      </c>
      <c r="H19" s="26"/>
      <c r="I19" s="23"/>
      <c r="J19" s="26"/>
      <c r="K19" s="26"/>
      <c r="L19" s="26"/>
      <c r="M19" s="26"/>
      <c r="N19" s="26"/>
      <c r="O19" s="26"/>
      <c r="P19" s="27">
        <f>P18+1</f>
        <v>8</v>
      </c>
      <c r="Q19" s="27">
        <f>C19+E19+G19+I19+K19+M19+O19</f>
        <v>100</v>
      </c>
      <c r="S19"/>
      <c r="T19"/>
    </row>
    <row r="20" spans="1:20" s="6" customFormat="1" ht="12.75">
      <c r="A20" s="26" t="s">
        <v>54</v>
      </c>
      <c r="B20" s="23"/>
      <c r="C20" s="23"/>
      <c r="D20" s="23"/>
      <c r="E20" s="23"/>
      <c r="F20" s="23">
        <v>8</v>
      </c>
      <c r="G20" s="23">
        <f>100*(($G$10-F20+1)/$G$10)</f>
        <v>30</v>
      </c>
      <c r="H20" s="23"/>
      <c r="I20" s="23"/>
      <c r="J20" s="23"/>
      <c r="K20" s="23"/>
      <c r="L20" s="23">
        <v>3</v>
      </c>
      <c r="M20" s="23">
        <f>100*(($M$10-L20+1)/$M$10)</f>
        <v>33.33333333333333</v>
      </c>
      <c r="N20" s="23">
        <v>3</v>
      </c>
      <c r="O20" s="23">
        <f>100*(($O$10-N20+1)/$O$10)</f>
        <v>33.33333333333333</v>
      </c>
      <c r="P20" s="27">
        <f>P19+1</f>
        <v>9</v>
      </c>
      <c r="Q20" s="27">
        <f>C20+E20+G20+I20+K20+M20+O20</f>
        <v>96.66666666666666</v>
      </c>
      <c r="S20"/>
      <c r="T20"/>
    </row>
    <row r="21" spans="1:20" s="6" customFormat="1" ht="12.75">
      <c r="A21" s="26" t="s">
        <v>91</v>
      </c>
      <c r="B21" s="23"/>
      <c r="C21" s="23"/>
      <c r="D21" s="23"/>
      <c r="E21" s="23"/>
      <c r="F21" s="23"/>
      <c r="G21" s="23"/>
      <c r="H21" s="23"/>
      <c r="I21" s="23"/>
      <c r="J21" s="23">
        <v>4</v>
      </c>
      <c r="K21" s="23">
        <f>100*(($K$10-J21+1)/$K$10)</f>
        <v>25</v>
      </c>
      <c r="L21" s="23">
        <v>2</v>
      </c>
      <c r="M21" s="23">
        <f>100*(($M$10-L21+1)/$M$10)</f>
        <v>66.66666666666666</v>
      </c>
      <c r="N21" s="23"/>
      <c r="O21" s="23"/>
      <c r="P21" s="27">
        <f>P20+1</f>
        <v>10</v>
      </c>
      <c r="Q21" s="27">
        <f>C21+E21+G21+I21+K21+M21+O21</f>
        <v>91.66666666666666</v>
      </c>
      <c r="S21"/>
      <c r="T21"/>
    </row>
    <row r="22" spans="1:20" s="6" customFormat="1" ht="12.75">
      <c r="A22" s="26" t="s">
        <v>92</v>
      </c>
      <c r="B22" s="23"/>
      <c r="C22" s="23"/>
      <c r="D22" s="23"/>
      <c r="E22" s="23"/>
      <c r="F22" s="23">
        <v>10</v>
      </c>
      <c r="G22" s="23">
        <f>100*(($G$10-F22+1)/$G$10)</f>
        <v>10</v>
      </c>
      <c r="H22" s="23">
        <v>8</v>
      </c>
      <c r="I22" s="23">
        <f>100*(($I$10-H22+1)/$I$10)</f>
        <v>12.5</v>
      </c>
      <c r="J22" s="23"/>
      <c r="K22" s="23"/>
      <c r="L22" s="23"/>
      <c r="M22" s="23"/>
      <c r="N22" s="23"/>
      <c r="O22" s="23"/>
      <c r="P22" s="27">
        <f>P21+1</f>
        <v>11</v>
      </c>
      <c r="Q22" s="27">
        <f>C22+E22+G22+I22+K22+M22+O22</f>
        <v>22.5</v>
      </c>
      <c r="S22"/>
      <c r="T22"/>
    </row>
    <row r="23" spans="1:20" s="6" customFormat="1" ht="12.75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"/>
      <c r="Q23" s="27"/>
      <c r="S23"/>
      <c r="T23"/>
    </row>
    <row r="24" spans="1:20" s="6" customFormat="1" ht="12.75" hidden="1">
      <c r="A24" s="26"/>
      <c r="B24" s="23"/>
      <c r="C24" s="23">
        <f>SUM(C12:C23)</f>
        <v>150</v>
      </c>
      <c r="D24" s="23"/>
      <c r="E24" s="23">
        <f>SUM(E12:E23)</f>
        <v>200</v>
      </c>
      <c r="F24" s="23"/>
      <c r="G24" s="23">
        <f>SUM(G12:G23)</f>
        <v>550</v>
      </c>
      <c r="H24" s="23"/>
      <c r="I24" s="23">
        <f>SUM(I12:I23)</f>
        <v>450</v>
      </c>
      <c r="J24" s="23"/>
      <c r="K24" s="23">
        <f>SUM(K12:K23)</f>
        <v>250</v>
      </c>
      <c r="L24" s="23"/>
      <c r="M24" s="23"/>
      <c r="N24" s="23"/>
      <c r="O24" s="23"/>
      <c r="P24" s="27"/>
      <c r="Q24" s="27"/>
      <c r="S24"/>
      <c r="T24"/>
    </row>
    <row r="25" spans="1:20" s="6" customFormat="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7"/>
      <c r="Q25" s="27"/>
      <c r="S25"/>
      <c r="T25"/>
    </row>
    <row r="26" spans="1:20" s="6" customFormat="1" ht="12.75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7"/>
      <c r="Q26" s="27"/>
      <c r="S26"/>
      <c r="T26"/>
    </row>
    <row r="27" spans="1:20" s="6" customFormat="1" ht="12.75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7"/>
      <c r="Q27" s="27"/>
      <c r="S27"/>
      <c r="T27"/>
    </row>
    <row r="28" spans="1:20" s="6" customFormat="1" ht="12.75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7"/>
      <c r="Q28" s="27"/>
      <c r="S28"/>
      <c r="T28"/>
    </row>
    <row r="29" spans="1:20" s="6" customFormat="1" ht="12.75">
      <c r="A29" s="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7"/>
      <c r="Q29" s="27"/>
      <c r="S29"/>
      <c r="T29"/>
    </row>
    <row r="30" spans="1:20" s="6" customFormat="1" ht="12.75">
      <c r="A30" s="2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7"/>
      <c r="Q30" s="27"/>
      <c r="S30"/>
      <c r="T30"/>
    </row>
    <row r="31" spans="1:20" s="6" customFormat="1" ht="12.75">
      <c r="A31" s="2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7"/>
      <c r="Q31" s="27"/>
      <c r="S31"/>
      <c r="T31"/>
    </row>
    <row r="32" spans="1:17" ht="12.75">
      <c r="A32" s="2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7"/>
      <c r="Q32" s="27"/>
    </row>
    <row r="33" spans="1:17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1"/>
      <c r="Q33" s="31"/>
    </row>
    <row r="34" spans="1:17" ht="12.75" hidden="1">
      <c r="A34" s="6" t="s">
        <v>26</v>
      </c>
      <c r="B34" s="6"/>
      <c r="C34" s="6">
        <f>SUM(C12:C33)</f>
        <v>300</v>
      </c>
      <c r="D34" s="44"/>
      <c r="E34" s="6">
        <f>SUM(E12:E33)</f>
        <v>400</v>
      </c>
      <c r="F34" s="44"/>
      <c r="G34" s="6">
        <f>SUM(G12:G33)</f>
        <v>1100</v>
      </c>
      <c r="H34" s="44"/>
      <c r="I34" s="44"/>
      <c r="J34" s="44"/>
      <c r="K34" s="44"/>
      <c r="L34" s="44"/>
      <c r="M34" s="44"/>
      <c r="N34" s="44"/>
      <c r="O34" s="44"/>
      <c r="P34" s="54"/>
      <c r="Q34" s="54"/>
    </row>
    <row r="35" spans="1:17" ht="12.75">
      <c r="A35" s="5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54"/>
      <c r="Q35" s="54"/>
    </row>
  </sheetData>
  <sheetProtection sheet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31"/>
  <sheetViews>
    <sheetView zoomScale="122" zoomScaleNormal="122" workbookViewId="0" topLeftCell="A1">
      <selection activeCell="A21" sqref="A21"/>
    </sheetView>
  </sheetViews>
  <sheetFormatPr defaultColWidth="12.57421875" defaultRowHeight="12.75"/>
  <cols>
    <col min="1" max="1" width="18.140625" style="0" customWidth="1"/>
    <col min="2" max="16384" width="11.57421875" style="0" customWidth="1"/>
  </cols>
  <sheetData>
    <row r="4" spans="2:4" ht="12.75">
      <c r="B4" s="75"/>
      <c r="C4" s="76" t="s">
        <v>93</v>
      </c>
      <c r="D4" s="77"/>
    </row>
    <row r="5" spans="2:4" ht="12.75">
      <c r="B5" s="22" t="s">
        <v>94</v>
      </c>
      <c r="C5" s="15" t="s">
        <v>11</v>
      </c>
      <c r="D5" s="26" t="s">
        <v>95</v>
      </c>
    </row>
    <row r="6" spans="1:4" ht="12.75">
      <c r="A6" t="s">
        <v>96</v>
      </c>
      <c r="B6" s="78"/>
      <c r="C6" s="15">
        <v>11</v>
      </c>
      <c r="D6" s="14"/>
    </row>
    <row r="7" spans="2:4" ht="12.75">
      <c r="B7" s="60">
        <f>1</f>
        <v>1</v>
      </c>
      <c r="C7" s="23">
        <f>100*(($C$6-B7+1)/$C$6)</f>
        <v>100</v>
      </c>
      <c r="D7" s="26">
        <v>100</v>
      </c>
    </row>
    <row r="8" spans="2:4" ht="12.75">
      <c r="B8" s="60">
        <f>B7+1</f>
        <v>2</v>
      </c>
      <c r="C8" s="23">
        <f>100*(($C$6-B8+1)/$C$6)</f>
        <v>90.9090909090909</v>
      </c>
      <c r="D8" s="26">
        <v>150</v>
      </c>
    </row>
    <row r="9" spans="2:4" ht="12.75">
      <c r="B9" s="60">
        <f>B8+1</f>
        <v>3</v>
      </c>
      <c r="C9" s="23">
        <f>100*(($C$6-B9+1)/$C$6)</f>
        <v>81.81818181818183</v>
      </c>
      <c r="D9" s="26">
        <v>200</v>
      </c>
    </row>
    <row r="10" spans="2:4" ht="12.75">
      <c r="B10" s="60">
        <v>4</v>
      </c>
      <c r="C10" s="23">
        <f>100*(($C$6-B10+1)/$C$6)</f>
        <v>72.72727272727273</v>
      </c>
      <c r="D10" s="26">
        <v>250</v>
      </c>
    </row>
    <row r="11" spans="2:4" ht="12.75">
      <c r="B11" s="60">
        <v>5</v>
      </c>
      <c r="C11" s="23">
        <f>100*(($C$6-B11+1)/$C$6)</f>
        <v>63.63636363636363</v>
      </c>
      <c r="D11" s="26">
        <v>300</v>
      </c>
    </row>
    <row r="12" spans="2:4" ht="12.75">
      <c r="B12" s="60">
        <v>6</v>
      </c>
      <c r="C12" s="23">
        <f>100*(($C$6-B12+1)/$C$6)</f>
        <v>54.54545454545454</v>
      </c>
      <c r="D12" s="26">
        <v>350</v>
      </c>
    </row>
    <row r="13" spans="2:4" ht="12.75">
      <c r="B13" s="60">
        <v>7</v>
      </c>
      <c r="C13" s="23">
        <f>100*(($C$6-B13+1)/$C$6)</f>
        <v>45.45454545454545</v>
      </c>
      <c r="D13" s="26">
        <v>400</v>
      </c>
    </row>
    <row r="14" spans="2:4" ht="12.75">
      <c r="B14" s="60">
        <v>8</v>
      </c>
      <c r="C14" s="23">
        <f>100*(($C$6-B14+1)/$C$6)</f>
        <v>36.36363636363637</v>
      </c>
      <c r="D14" s="26">
        <v>450</v>
      </c>
    </row>
    <row r="15" spans="2:4" ht="12.75">
      <c r="B15" s="60">
        <v>9</v>
      </c>
      <c r="C15" s="23">
        <f>100*(($C$6-B15+1)/$C$6)</f>
        <v>27.27272727272727</v>
      </c>
      <c r="D15" s="26">
        <v>500</v>
      </c>
    </row>
    <row r="16" spans="2:4" ht="12.75">
      <c r="B16" s="60">
        <v>10</v>
      </c>
      <c r="C16" s="23">
        <f>100*(($C$6-B16+1)/$C$6)</f>
        <v>18.181818181818183</v>
      </c>
      <c r="D16" s="26">
        <v>550</v>
      </c>
    </row>
    <row r="17" spans="2:4" ht="12.75">
      <c r="B17" s="60">
        <v>11</v>
      </c>
      <c r="C17" s="23">
        <f>100*(($C$6-B17+1)/$C$6)</f>
        <v>9.090909090909092</v>
      </c>
      <c r="D17" s="26">
        <v>600</v>
      </c>
    </row>
    <row r="18" spans="2:4" ht="12.75">
      <c r="B18" s="60">
        <v>12</v>
      </c>
      <c r="C18" s="23">
        <f>100*(($C$6-B18+1)/$C$6)</f>
        <v>0</v>
      </c>
      <c r="D18" s="26">
        <v>650</v>
      </c>
    </row>
    <row r="19" spans="2:4" ht="12.75">
      <c r="B19" s="60">
        <v>13</v>
      </c>
      <c r="C19" s="23">
        <f>100*(($C$6-B19+1)/$C$6)</f>
        <v>-9.090909090909092</v>
      </c>
      <c r="D19" s="26">
        <v>700</v>
      </c>
    </row>
    <row r="20" spans="2:4" ht="12.75">
      <c r="B20" s="60">
        <v>14</v>
      </c>
      <c r="C20" s="23">
        <f>100*(($C$6-B20+1)/$C$6)</f>
        <v>-18.181818181818183</v>
      </c>
      <c r="D20" s="26">
        <v>750</v>
      </c>
    </row>
    <row r="21" spans="2:4" ht="12.75">
      <c r="B21" s="60">
        <v>15</v>
      </c>
      <c r="C21" s="23">
        <f>100*(($C$6-B21+1)/$C$6)</f>
        <v>-27.27272727272727</v>
      </c>
      <c r="D21" s="26">
        <v>800</v>
      </c>
    </row>
    <row r="22" spans="2:4" ht="12.75">
      <c r="B22" s="60">
        <v>16</v>
      </c>
      <c r="C22" s="23">
        <f>100*(($C$6-B22+1)/$C$6)</f>
        <v>-36.36363636363637</v>
      </c>
      <c r="D22" s="26">
        <v>850</v>
      </c>
    </row>
    <row r="23" spans="2:4" ht="12.75">
      <c r="B23" s="60">
        <v>17</v>
      </c>
      <c r="C23" s="23">
        <f>100*(($C$6-B23+1)/$C$6)</f>
        <v>-45.45454545454545</v>
      </c>
      <c r="D23" s="26">
        <v>900</v>
      </c>
    </row>
    <row r="24" spans="2:4" ht="12.75">
      <c r="B24" s="60">
        <v>18</v>
      </c>
      <c r="C24" s="23">
        <f>100*(($C$6-B24+1)/$C$6)</f>
        <v>-54.54545454545454</v>
      </c>
      <c r="D24" s="26">
        <v>950</v>
      </c>
    </row>
    <row r="25" spans="2:4" ht="12.75">
      <c r="B25" s="60">
        <v>19</v>
      </c>
      <c r="C25" s="23">
        <f>100*(($C$6-B25+1)/$C$6)</f>
        <v>-63.63636363636363</v>
      </c>
      <c r="D25" s="26">
        <v>1000</v>
      </c>
    </row>
    <row r="26" spans="2:4" ht="12.75">
      <c r="B26" s="60">
        <v>20</v>
      </c>
      <c r="C26" s="23">
        <f>100*(($C$6-B26+1)/$C$6)</f>
        <v>-72.72727272727273</v>
      </c>
      <c r="D26" s="26">
        <v>1050</v>
      </c>
    </row>
    <row r="27" spans="2:4" ht="12.75">
      <c r="B27" s="60">
        <v>21</v>
      </c>
      <c r="C27" s="23">
        <f>100*(($C$6-B27+1)/$C$6)</f>
        <v>-81.81818181818183</v>
      </c>
      <c r="D27" s="26">
        <v>1100</v>
      </c>
    </row>
    <row r="28" spans="2:4" ht="12.75">
      <c r="B28" s="60"/>
      <c r="C28" s="23"/>
      <c r="D28" s="26"/>
    </row>
    <row r="29" spans="2:4" ht="12.75">
      <c r="B29" s="75"/>
      <c r="C29" s="79">
        <f>SUM(C7:C27)</f>
        <v>190.90909090909093</v>
      </c>
      <c r="D29" s="76"/>
    </row>
    <row r="31" ht="12.75">
      <c r="B31" t="s">
        <v>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E4:G8"/>
  <sheetViews>
    <sheetView workbookViewId="0" topLeftCell="A1">
      <selection activeCell="F14" sqref="F14"/>
    </sheetView>
  </sheetViews>
  <sheetFormatPr defaultColWidth="12.57421875" defaultRowHeight="12.75"/>
  <cols>
    <col min="1" max="16384" width="11.57421875" style="0" customWidth="1"/>
  </cols>
  <sheetData>
    <row r="4" ht="12.75">
      <c r="E4" t="s">
        <v>98</v>
      </c>
    </row>
    <row r="8" ht="12.75">
      <c r="G8" t="s">
        <v>99</v>
      </c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2013-10-23T15:00:45Z</cp:lastPrinted>
  <dcterms:created xsi:type="dcterms:W3CDTF">2011-04-11T16:52:28Z</dcterms:created>
  <dcterms:modified xsi:type="dcterms:W3CDTF">2013-10-23T15:02:31Z</dcterms:modified>
  <cp:category/>
  <cp:version/>
  <cp:contentType/>
  <cp:contentStatus/>
  <cp:revision>35</cp:revision>
</cp:coreProperties>
</file>